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Форма 1" sheetId="1" r:id="rId1"/>
    <sheet name="Формы 2-8" sheetId="2" r:id="rId2"/>
  </sheets>
  <definedNames>
    <definedName name="_xlnm.Print_Area" localSheetId="0">'Форма 1'!$A$1:$I$45</definedName>
  </definedNames>
  <calcPr fullCalcOnLoad="1"/>
</workbook>
</file>

<file path=xl/sharedStrings.xml><?xml version="1.0" encoding="utf-8"?>
<sst xmlns="http://schemas.openxmlformats.org/spreadsheetml/2006/main" count="187" uniqueCount="117">
  <si>
    <t>Период отчета:</t>
  </si>
  <si>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</si>
  <si>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</si>
  <si>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</si>
  <si>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Адрес дома:</t>
  </si>
  <si>
    <t>Оплачено собственниками и нанимателями</t>
  </si>
  <si>
    <t>1. Содержание и ремонт жилья</t>
  </si>
  <si>
    <t>Начислено и предъявлено собственникам и нанимателям</t>
  </si>
  <si>
    <t>Доходы за период</t>
  </si>
  <si>
    <t>Расходы за период</t>
  </si>
  <si>
    <t>в рублях</t>
  </si>
  <si>
    <t>2. Капитальный ремонт</t>
  </si>
  <si>
    <t>3. Коммунальные услуги</t>
  </si>
  <si>
    <t>4. Услуги по управлению домом</t>
  </si>
  <si>
    <t>5. Прочие услуги</t>
  </si>
  <si>
    <t>5.1. Сдача в аренду нежилых помещений, являющихся общим имуществом дома</t>
  </si>
  <si>
    <t>Отопление</t>
  </si>
  <si>
    <t>Водоотведение</t>
  </si>
  <si>
    <t>куб.м.</t>
  </si>
  <si>
    <t>Гкал</t>
  </si>
  <si>
    <t>Электроэнергия</t>
  </si>
  <si>
    <t>Газ</t>
  </si>
  <si>
    <t>кВт.ч.</t>
  </si>
  <si>
    <t>Период</t>
  </si>
  <si>
    <t>…</t>
  </si>
  <si>
    <t>руб./куб.м.</t>
  </si>
  <si>
    <t>руб./Гкал</t>
  </si>
  <si>
    <t>руб./кВт.ч.</t>
  </si>
  <si>
    <t>руб.</t>
  </si>
  <si>
    <t>Гарантийный срок (дата окончания гарантии исполнителя работ)</t>
  </si>
  <si>
    <t>Стоимость работ, руб.</t>
  </si>
  <si>
    <t>Наименование выполненных работ за период</t>
  </si>
  <si>
    <t xml:space="preserve">1. </t>
  </si>
  <si>
    <t xml:space="preserve">2. </t>
  </si>
  <si>
    <t xml:space="preserve">Дата </t>
  </si>
  <si>
    <t>Подпись, расшифровка подписи</t>
  </si>
  <si>
    <t>Денежные средства у управляющего по лицевому счёту дома</t>
  </si>
  <si>
    <t>(2)</t>
  </si>
  <si>
    <t>(1)</t>
  </si>
  <si>
    <t>(3)</t>
  </si>
  <si>
    <t>(4)</t>
  </si>
  <si>
    <t>(5)</t>
  </si>
  <si>
    <t>(6)</t>
  </si>
  <si>
    <t>(7)</t>
  </si>
  <si>
    <t>Накопленная экономия стоимости выполненных работ и услуг</t>
  </si>
  <si>
    <t>Остаток на начало периода*</t>
  </si>
  <si>
    <t>Остаток на конец периода*</t>
  </si>
  <si>
    <t>(8) = (2) + (4) - (6)</t>
  </si>
  <si>
    <t>(9) = (3) + (5) - (7)</t>
  </si>
  <si>
    <t>ИТОГО:</t>
  </si>
  <si>
    <t>Форма 1. Отчёт о стоимости выполненных работ и услуг по начислению и оплате</t>
  </si>
  <si>
    <t>Форма 2. Отчёт о потреблении коммунальных ресурсов в натуральных показателях</t>
  </si>
  <si>
    <t>Форма 3. Справка о тарифах на коммунальные ресурсы</t>
  </si>
  <si>
    <t>Форма 4. Отчёт о потреблении коммунальных ресурсов в стоимостных показателях</t>
  </si>
  <si>
    <t>Форма 5. Отчёт о выполненных за период работах по капитальному ремонту</t>
  </si>
  <si>
    <t>Форма 7. Предложение управляющего по выполнению работ по капитальному ремонту на очередной период (20___ г.)</t>
  </si>
  <si>
    <t>Форма 8. Предложение управляющего по выполнению работ по текущему ремонту на очередной период (20___ г.)</t>
  </si>
  <si>
    <t>Холодная вода (ХВС)</t>
  </si>
  <si>
    <t>Горячая вода (ГВС)</t>
  </si>
  <si>
    <t>1. Январь</t>
  </si>
  <si>
    <t>12. Декабрь</t>
  </si>
  <si>
    <t>Объём работ в натуральных показателях
(шт., кв.м., пог.м. и т.д.)</t>
  </si>
  <si>
    <t>Наименование работ на период</t>
  </si>
  <si>
    <t>Общая площадь многоквартирного дома, кв.м.:
в т.ч.:</t>
  </si>
  <si>
    <t>Наименование
выполненных работ и услуг
за период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</si>
  <si>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</si>
  <si>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</si>
  <si>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Накопленная экономия стоимости выполненных работ и услуг**</t>
  </si>
  <si>
    <t>** Используется для планирования расходов на будущие периоды</t>
  </si>
  <si>
    <t>* При наличии перерасхода и задолженности в ячейки данных столбцов вносятся отрицательные значения</t>
  </si>
  <si>
    <t>Примечания:</t>
  </si>
  <si>
    <t>Продолжение (формы 2–8) — см. на следующем листе</t>
  </si>
  <si>
    <t>Дата выполнения</t>
  </si>
  <si>
    <t>Ориентировочная дата выполнения</t>
  </si>
  <si>
    <t>Ориентировочный гарантийный срок</t>
  </si>
  <si>
    <t>Ориентировочная стоимость работ, руб. (не более)</t>
  </si>
  <si>
    <t xml:space="preserve">Хозяйственно-финансовый отчёт об управлении многоквартирным домом </t>
  </si>
  <si>
    <t>Комсомольская 65</t>
  </si>
  <si>
    <t>МП Водоканал</t>
  </si>
  <si>
    <t xml:space="preserve">Наименование организации, осуществлявшей управление </t>
  </si>
  <si>
    <t>в т.ч.: Видеодомофон</t>
  </si>
  <si>
    <t>Лифтовое оборудование</t>
  </si>
  <si>
    <t>Пожарная сигнализация</t>
  </si>
  <si>
    <t xml:space="preserve">Обслуживание ОИ и придомовой територии </t>
  </si>
  <si>
    <t>в т.ч.: Водоотведение</t>
  </si>
  <si>
    <t>ХВС</t>
  </si>
  <si>
    <t>ГВС</t>
  </si>
  <si>
    <t>2. Июль</t>
  </si>
  <si>
    <t>Шлагбаум</t>
  </si>
  <si>
    <t>1. Локальный ремонт повреждений стен в подъездах</t>
  </si>
  <si>
    <t>1 шт.</t>
  </si>
  <si>
    <t>3 . ремонт облицовочной плитки портала лифта 1 подъезд 4 этаж</t>
  </si>
  <si>
    <t>1 кв.м.</t>
  </si>
  <si>
    <t>4. замена автоматического воздухоотводчика системы отопления 2-й подъезд</t>
  </si>
  <si>
    <t>5 кв.м</t>
  </si>
  <si>
    <t>5. Ремонт тротуара в районе 3-го подъезда</t>
  </si>
  <si>
    <t xml:space="preserve">8. ремонт облицовочной плитки фасада 3 подъезд </t>
  </si>
  <si>
    <t>9. замена балансировочного клапана системы отопления 2-го подъезда 9-й этаж</t>
  </si>
  <si>
    <t xml:space="preserve">Утверждаю </t>
  </si>
  <si>
    <t>Директор МП "Водоканал"</t>
  </si>
  <si>
    <t>_______________ Н.Н.Молчанов</t>
  </si>
  <si>
    <t>с «01»января 2020г.     по «31» декабря 2020г.</t>
  </si>
  <si>
    <t>Форма 3. Отчёт о выполненных за период работах по текущему ремонту</t>
  </si>
  <si>
    <t>45 кв.м.</t>
  </si>
  <si>
    <t>01.01.31-12.2020</t>
  </si>
  <si>
    <t xml:space="preserve">12. замена светильников </t>
  </si>
  <si>
    <t>17 шт.</t>
  </si>
  <si>
    <t>12. ремонт ограждения детской площадки</t>
  </si>
  <si>
    <t>5 п.м.</t>
  </si>
  <si>
    <t>2. Замена ручки входной двери 1-го подъезда</t>
  </si>
  <si>
    <t>6. Ремонт тротуара в районе ГП-4</t>
  </si>
  <si>
    <t>7. ремонт облицовочной плитки портала лифта 2 подъезд 7 этаж</t>
  </si>
  <si>
    <t>8. замена доводчика двери выхода с парковки</t>
  </si>
  <si>
    <t>10. замена замка двери подвального помещения 3-го подъезда</t>
  </si>
  <si>
    <t>11. замена запорной щеколды малой створки входной двери 2-го подъезда</t>
  </si>
  <si>
    <t>3 шт.</t>
  </si>
  <si>
    <t>8 кв.м.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</si>
</sst>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90" zoomScaleNormal="90" zoomScalePageLayoutView="0" workbookViewId="0" topLeftCell="A16">
      <selection activeCell="G56" sqref="G56"/>
    </sheetView>
  </sheetViews>
  <sheetFormatPr defaultColWidth="9.140625" defaultRowHeight="15"/>
  <cols>
    <col min="1" max="1" width="41.8515625" style="0" customWidth="1"/>
    <col min="2" max="9" width="17.421875" style="0" customWidth="1"/>
  </cols>
  <sheetData>
    <row r="1" spans="1:9" ht="15.75">
      <c r="A1" s="2" t="s">
        <v>76</v>
      </c>
      <c r="B1" s="2"/>
      <c r="C1" s="2"/>
      <c r="G1" s="49" t="s">
        <v>98</v>
      </c>
      <c r="H1" s="49"/>
      <c r="I1" s="49"/>
    </row>
    <row r="2" spans="1:9" ht="15.75">
      <c r="A2" s="2"/>
      <c r="B2" s="2"/>
      <c r="C2" s="2"/>
      <c r="G2" s="49" t="s">
        <v>99</v>
      </c>
      <c r="H2" s="49"/>
      <c r="I2" s="49"/>
    </row>
    <row r="3" spans="1:9" ht="15.75">
      <c r="A3" t="s">
        <v>0</v>
      </c>
      <c r="B3" t="s">
        <v>101</v>
      </c>
      <c r="G3" s="49" t="s">
        <v>100</v>
      </c>
      <c r="H3" s="49"/>
      <c r="I3" s="49"/>
    </row>
    <row r="4" spans="1:3" ht="15.75">
      <c r="A4" s="2"/>
      <c r="C4" s="2"/>
    </row>
    <row r="5" spans="1:2" ht="15">
      <c r="A5" t="s">
        <v>4</v>
      </c>
      <c r="B5" t="s">
        <v>77</v>
      </c>
    </row>
    <row r="6" spans="1:6" ht="15">
      <c r="A6" s="3"/>
      <c r="B6" s="3"/>
      <c r="C6" s="3"/>
      <c r="D6" s="3"/>
      <c r="E6" s="3"/>
      <c r="F6" s="3"/>
    </row>
    <row r="7" spans="1:6" ht="32.25" customHeight="1">
      <c r="A7" s="44" t="s">
        <v>79</v>
      </c>
      <c r="B7" s="44"/>
      <c r="C7" s="44"/>
      <c r="D7" t="s">
        <v>78</v>
      </c>
      <c r="E7" s="10"/>
      <c r="F7" s="10"/>
    </row>
    <row r="8" spans="4:6" ht="15">
      <c r="D8" s="3"/>
      <c r="E8" s="3"/>
      <c r="F8" s="3"/>
    </row>
    <row r="9" spans="1:4" ht="30" customHeight="1">
      <c r="A9" s="45" t="s">
        <v>63</v>
      </c>
      <c r="B9" s="45"/>
      <c r="C9" s="46"/>
      <c r="D9" s="4">
        <v>20776.4</v>
      </c>
    </row>
    <row r="10" spans="1:4" ht="15">
      <c r="A10" s="47" t="s">
        <v>3</v>
      </c>
      <c r="B10" s="47"/>
      <c r="C10" s="48"/>
      <c r="D10" s="4">
        <v>8425.5</v>
      </c>
    </row>
    <row r="11" spans="1:4" ht="15">
      <c r="A11" s="47" t="s">
        <v>1</v>
      </c>
      <c r="B11" s="47"/>
      <c r="C11" s="48"/>
      <c r="D11" s="4">
        <v>4945.3</v>
      </c>
    </row>
    <row r="12" spans="1:4" ht="15">
      <c r="A12" s="47" t="s">
        <v>2</v>
      </c>
      <c r="B12" s="47"/>
      <c r="C12" s="48"/>
      <c r="D12" s="4">
        <v>7405.8</v>
      </c>
    </row>
    <row r="15" spans="1:9" ht="15">
      <c r="A15" s="1" t="s">
        <v>50</v>
      </c>
      <c r="I15" s="9" t="s">
        <v>10</v>
      </c>
    </row>
    <row r="16" spans="1:9" ht="21" customHeight="1">
      <c r="A16" s="42" t="s">
        <v>64</v>
      </c>
      <c r="B16" s="52" t="s">
        <v>45</v>
      </c>
      <c r="C16" s="52"/>
      <c r="D16" s="53" t="s">
        <v>8</v>
      </c>
      <c r="E16" s="54"/>
      <c r="F16" s="50" t="s">
        <v>9</v>
      </c>
      <c r="G16" s="51"/>
      <c r="H16" s="52" t="s">
        <v>46</v>
      </c>
      <c r="I16" s="52"/>
    </row>
    <row r="17" spans="1:9" ht="120">
      <c r="A17" s="43"/>
      <c r="B17" s="6" t="s">
        <v>44</v>
      </c>
      <c r="C17" s="6" t="s">
        <v>36</v>
      </c>
      <c r="D17" s="7" t="s">
        <v>7</v>
      </c>
      <c r="E17" s="7" t="s">
        <v>5</v>
      </c>
      <c r="F17" s="6" t="s">
        <v>65</v>
      </c>
      <c r="G17" s="6" t="s">
        <v>66</v>
      </c>
      <c r="H17" s="6" t="s">
        <v>67</v>
      </c>
      <c r="I17" s="6" t="s">
        <v>36</v>
      </c>
    </row>
    <row r="18" spans="1:9" s="12" customFormat="1" ht="15">
      <c r="A18" s="11" t="s">
        <v>38</v>
      </c>
      <c r="B18" s="11" t="s">
        <v>37</v>
      </c>
      <c r="C18" s="11" t="s">
        <v>39</v>
      </c>
      <c r="D18" s="11" t="s">
        <v>40</v>
      </c>
      <c r="E18" s="11" t="s">
        <v>41</v>
      </c>
      <c r="F18" s="11" t="s">
        <v>42</v>
      </c>
      <c r="G18" s="11" t="s">
        <v>43</v>
      </c>
      <c r="H18" s="11" t="s">
        <v>47</v>
      </c>
      <c r="I18" s="11" t="s">
        <v>48</v>
      </c>
    </row>
    <row r="19" spans="1:9" ht="15">
      <c r="A19" s="21" t="s">
        <v>6</v>
      </c>
      <c r="B19" s="25">
        <f>B20+B21+B22+B23+B24</f>
        <v>-688937.06</v>
      </c>
      <c r="C19" s="25">
        <f>C20+C21+C22+C23+C24</f>
        <v>-688937.06</v>
      </c>
      <c r="D19" s="25">
        <f aca="true" t="shared" si="0" ref="D19:I19">D20+D21+D22+D23+D24</f>
        <v>5813090.9</v>
      </c>
      <c r="E19" s="25">
        <f t="shared" si="0"/>
        <v>5621885.609999999</v>
      </c>
      <c r="F19" s="25">
        <f t="shared" si="0"/>
        <v>4683105.82</v>
      </c>
      <c r="G19" s="25">
        <f t="shared" si="0"/>
        <v>4683105.82</v>
      </c>
      <c r="H19" s="25">
        <f t="shared" si="0"/>
        <v>-295236.70999999996</v>
      </c>
      <c r="I19" s="25">
        <f t="shared" si="0"/>
        <v>-195337.25000000064</v>
      </c>
    </row>
    <row r="20" spans="1:9" ht="15">
      <c r="A20" s="23" t="s">
        <v>80</v>
      </c>
      <c r="B20" s="39">
        <v>-40657.21</v>
      </c>
      <c r="C20" s="26">
        <f>B20</f>
        <v>-40657.21</v>
      </c>
      <c r="D20" s="26">
        <v>346380.73</v>
      </c>
      <c r="E20" s="26">
        <v>329307.82</v>
      </c>
      <c r="F20" s="26">
        <v>180000</v>
      </c>
      <c r="G20" s="26">
        <v>180000</v>
      </c>
      <c r="H20" s="26">
        <v>108650.61</v>
      </c>
      <c r="I20" s="26">
        <v>-34039.16</v>
      </c>
    </row>
    <row r="21" spans="1:9" ht="15">
      <c r="A21" s="23" t="s">
        <v>81</v>
      </c>
      <c r="B21" s="39">
        <v>-67742.19</v>
      </c>
      <c r="C21" s="26">
        <f>B21</f>
        <v>-67742.19</v>
      </c>
      <c r="D21" s="26">
        <v>464788.23</v>
      </c>
      <c r="E21" s="26">
        <f>410948.18+1643.4+42474.14</f>
        <v>455065.72000000003</v>
      </c>
      <c r="F21" s="26">
        <v>301096.79</v>
      </c>
      <c r="G21" s="26">
        <f>F21</f>
        <v>301096.79</v>
      </c>
      <c r="H21" s="26">
        <v>86226.74</v>
      </c>
      <c r="I21" s="26">
        <v>-45057.32</v>
      </c>
    </row>
    <row r="22" spans="1:9" ht="15">
      <c r="A22" s="23" t="s">
        <v>82</v>
      </c>
      <c r="B22" s="39">
        <v>-95782.22</v>
      </c>
      <c r="C22" s="26">
        <f>B22</f>
        <v>-95782.22</v>
      </c>
      <c r="D22" s="26">
        <v>577935.25</v>
      </c>
      <c r="E22" s="26">
        <v>577395.01</v>
      </c>
      <c r="F22" s="26">
        <v>420000</v>
      </c>
      <c r="G22" s="26">
        <f>F22</f>
        <v>420000</v>
      </c>
      <c r="H22" s="26">
        <v>61612.79</v>
      </c>
      <c r="I22" s="26">
        <v>-61580.38</v>
      </c>
    </row>
    <row r="23" spans="1:9" ht="15">
      <c r="A23" s="23" t="s">
        <v>88</v>
      </c>
      <c r="B23" s="39">
        <v>-13647.55</v>
      </c>
      <c r="C23" s="26">
        <f>B23</f>
        <v>-13647.55</v>
      </c>
      <c r="D23" s="26">
        <v>119250</v>
      </c>
      <c r="E23" s="26">
        <v>113022.55</v>
      </c>
      <c r="F23" s="26">
        <v>60000</v>
      </c>
      <c r="G23" s="26">
        <f>F23</f>
        <v>60000</v>
      </c>
      <c r="H23" s="26">
        <v>39375</v>
      </c>
      <c r="I23" s="26">
        <v>-8637.98</v>
      </c>
    </row>
    <row r="24" spans="1:9" ht="15">
      <c r="A24" s="23" t="s">
        <v>83</v>
      </c>
      <c r="B24" s="26">
        <v>-471107.89</v>
      </c>
      <c r="C24" s="26">
        <f>B24</f>
        <v>-471107.89</v>
      </c>
      <c r="D24" s="26">
        <v>4304736.69</v>
      </c>
      <c r="E24" s="26">
        <v>4147094.51</v>
      </c>
      <c r="F24" s="26">
        <f>2765404.96+66600.11+353146.23+288396.43+146299.18+102162.12</f>
        <v>3722009.0300000003</v>
      </c>
      <c r="G24" s="26">
        <f>F24</f>
        <v>3722009.0300000003</v>
      </c>
      <c r="H24" s="26">
        <v>-591101.85</v>
      </c>
      <c r="I24" s="26">
        <f>C24+E24-G24</f>
        <v>-46022.410000000615</v>
      </c>
    </row>
    <row r="25" spans="1:9" ht="15">
      <c r="A25" s="22"/>
      <c r="B25" s="27"/>
      <c r="C25" s="27"/>
      <c r="D25" s="27"/>
      <c r="E25" s="27"/>
      <c r="F25" s="27"/>
      <c r="G25" s="27"/>
      <c r="H25" s="27"/>
      <c r="I25" s="27"/>
    </row>
    <row r="26" spans="1:9" ht="15">
      <c r="A26" s="21" t="s">
        <v>11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1:9" ht="15" hidden="1">
      <c r="A27" s="22"/>
      <c r="B27" s="27"/>
      <c r="C27" s="27"/>
      <c r="D27" s="27"/>
      <c r="E27" s="27"/>
      <c r="F27" s="27"/>
      <c r="G27" s="27"/>
      <c r="H27" s="27"/>
      <c r="I27" s="27"/>
    </row>
    <row r="28" spans="1:9" ht="15">
      <c r="A28" s="21" t="s">
        <v>12</v>
      </c>
      <c r="B28" s="25">
        <f>B29+B30+B31+B32</f>
        <v>-672647.7100000001</v>
      </c>
      <c r="C28" s="25">
        <f aca="true" t="shared" si="1" ref="C28:I28">C29+C30+C31+C32</f>
        <v>-672647.7100000001</v>
      </c>
      <c r="D28" s="25">
        <f t="shared" si="1"/>
        <v>4094092.84</v>
      </c>
      <c r="E28" s="25">
        <f t="shared" si="1"/>
        <v>4349018.36</v>
      </c>
      <c r="F28" s="25">
        <f t="shared" si="1"/>
        <v>4183428.058</v>
      </c>
      <c r="G28" s="25">
        <f t="shared" si="1"/>
        <v>4183428.058</v>
      </c>
      <c r="H28" s="25">
        <f t="shared" si="1"/>
        <v>-411651.32399999996</v>
      </c>
      <c r="I28" s="25">
        <f t="shared" si="1"/>
        <v>-411651.32399999996</v>
      </c>
    </row>
    <row r="29" spans="1:9" ht="15">
      <c r="A29" s="23" t="s">
        <v>84</v>
      </c>
      <c r="B29" s="39">
        <v>-102040.09</v>
      </c>
      <c r="C29" s="26">
        <f>B29</f>
        <v>-102040.09</v>
      </c>
      <c r="D29" s="26">
        <f>1109020.9-11037.97</f>
        <v>1097982.93</v>
      </c>
      <c r="E29" s="26">
        <f>1122604.6+4758.3</f>
        <v>1127362.9000000001</v>
      </c>
      <c r="F29" s="26">
        <f>E29</f>
        <v>1127362.9000000001</v>
      </c>
      <c r="G29" s="26">
        <f>E29</f>
        <v>1127362.9000000001</v>
      </c>
      <c r="H29" s="26">
        <v>-71873.78</v>
      </c>
      <c r="I29" s="26">
        <f>H29</f>
        <v>-71873.78</v>
      </c>
    </row>
    <row r="30" spans="1:9" ht="15">
      <c r="A30" s="23" t="s">
        <v>85</v>
      </c>
      <c r="B30" s="39">
        <v>-82059.49</v>
      </c>
      <c r="C30" s="26">
        <f>B30</f>
        <v>-82059.49</v>
      </c>
      <c r="D30" s="26">
        <f>905495.65-9012.67</f>
        <v>896482.98</v>
      </c>
      <c r="E30" s="26">
        <v>916026.09</v>
      </c>
      <c r="F30" s="26">
        <f>E30</f>
        <v>916026.09</v>
      </c>
      <c r="G30" s="26">
        <f>F30</f>
        <v>916026.09</v>
      </c>
      <c r="H30" s="26">
        <v>-57231.85</v>
      </c>
      <c r="I30" s="26">
        <f>H30</f>
        <v>-57231.85</v>
      </c>
    </row>
    <row r="31" spans="1:9" ht="15">
      <c r="A31" s="23" t="s">
        <v>86</v>
      </c>
      <c r="B31" s="39">
        <v>-42987.23</v>
      </c>
      <c r="C31" s="26">
        <f>B31</f>
        <v>-42987.23</v>
      </c>
      <c r="D31" s="26">
        <f>529427.22-2707.6</f>
        <v>526719.62</v>
      </c>
      <c r="E31" s="26">
        <f>546081.14+1258.07</f>
        <v>547339.21</v>
      </c>
      <c r="F31" s="26">
        <f>438933.02*1.2</f>
        <v>526719.624</v>
      </c>
      <c r="G31" s="26">
        <f>F31</f>
        <v>526719.624</v>
      </c>
      <c r="H31" s="26">
        <f>I31</f>
        <v>-22367.64399999997</v>
      </c>
      <c r="I31" s="26">
        <f>C31+E31-G31</f>
        <v>-22367.64399999997</v>
      </c>
    </row>
    <row r="32" spans="1:9" ht="15">
      <c r="A32" s="22" t="s">
        <v>16</v>
      </c>
      <c r="B32" s="40">
        <v>-445560.9</v>
      </c>
      <c r="C32" s="27">
        <f>B32</f>
        <v>-445560.9</v>
      </c>
      <c r="D32" s="27">
        <f>1040304.26-108794.17+641397.22</f>
        <v>1572907.31</v>
      </c>
      <c r="E32" s="27">
        <f>1757535.35+754.81</f>
        <v>1758290.1600000001</v>
      </c>
      <c r="F32" s="27">
        <f>1344432.87*1.2</f>
        <v>1613319.4440000001</v>
      </c>
      <c r="G32" s="26">
        <f>F32</f>
        <v>1613319.4440000001</v>
      </c>
      <c r="H32" s="26">
        <v>-260178.05</v>
      </c>
      <c r="I32" s="26">
        <f>H32</f>
        <v>-260178.05</v>
      </c>
    </row>
    <row r="33" spans="1:9" ht="15">
      <c r="A33" s="21" t="s">
        <v>13</v>
      </c>
      <c r="B33" s="41">
        <v>-104529.21</v>
      </c>
      <c r="C33" s="25">
        <f>B33</f>
        <v>-104529.21</v>
      </c>
      <c r="D33" s="25">
        <v>708048.06</v>
      </c>
      <c r="E33" s="25">
        <v>672351.65</v>
      </c>
      <c r="F33" s="25">
        <v>825484.41</v>
      </c>
      <c r="G33" s="25">
        <f>F33</f>
        <v>825484.41</v>
      </c>
      <c r="H33" s="25">
        <f>B33+D33-F33</f>
        <v>-221965.55999999994</v>
      </c>
      <c r="I33" s="25">
        <f>C33+E33-G33</f>
        <v>-257661.96999999997</v>
      </c>
    </row>
    <row r="34" spans="1:9" ht="15" hidden="1">
      <c r="A34" s="22"/>
      <c r="B34" s="27"/>
      <c r="C34" s="27"/>
      <c r="D34" s="27"/>
      <c r="E34" s="27"/>
      <c r="F34" s="27"/>
      <c r="G34" s="27"/>
      <c r="H34" s="27"/>
      <c r="I34" s="27"/>
    </row>
    <row r="35" spans="1:9" ht="15">
      <c r="A35" s="21" t="s">
        <v>14</v>
      </c>
      <c r="B35" s="25"/>
      <c r="C35" s="25"/>
      <c r="D35" s="25"/>
      <c r="E35" s="25"/>
      <c r="F35" s="25"/>
      <c r="G35" s="25"/>
      <c r="H35" s="25"/>
      <c r="I35" s="25"/>
    </row>
    <row r="36" spans="1:9" ht="30" customHeight="1">
      <c r="A36" s="20" t="s">
        <v>15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</row>
    <row r="37" spans="1:9" ht="15">
      <c r="A37" s="24" t="s">
        <v>24</v>
      </c>
      <c r="B37" s="27"/>
      <c r="C37" s="27"/>
      <c r="D37" s="27"/>
      <c r="E37" s="27"/>
      <c r="F37" s="27"/>
      <c r="G37" s="27"/>
      <c r="H37" s="27"/>
      <c r="I37" s="27"/>
    </row>
    <row r="38" spans="1:9" ht="15">
      <c r="A38" s="13" t="s">
        <v>49</v>
      </c>
      <c r="B38" s="28">
        <f>B19+B28+B33</f>
        <v>-1466113.98</v>
      </c>
      <c r="C38" s="28">
        <f aca="true" t="shared" si="2" ref="C38:I38">C19+C28+C33</f>
        <v>-1466113.98</v>
      </c>
      <c r="D38" s="28">
        <f t="shared" si="2"/>
        <v>10615231.8</v>
      </c>
      <c r="E38" s="28">
        <f t="shared" si="2"/>
        <v>10643255.62</v>
      </c>
      <c r="F38" s="28">
        <f t="shared" si="2"/>
        <v>9692018.288</v>
      </c>
      <c r="G38" s="28">
        <f t="shared" si="2"/>
        <v>9692018.288</v>
      </c>
      <c r="H38" s="28">
        <f t="shared" si="2"/>
        <v>-928853.5939999999</v>
      </c>
      <c r="I38" s="28">
        <f t="shared" si="2"/>
        <v>-864650.5440000006</v>
      </c>
    </row>
    <row r="40" spans="1:6" ht="15" hidden="1">
      <c r="A40" t="s">
        <v>70</v>
      </c>
      <c r="D40" s="35"/>
      <c r="E40" s="35"/>
      <c r="F40" s="35"/>
    </row>
    <row r="41" spans="1:8" ht="15" hidden="1">
      <c r="A41" t="s">
        <v>69</v>
      </c>
      <c r="F41" s="35"/>
      <c r="H41" s="35"/>
    </row>
    <row r="42" spans="1:4" ht="15" hidden="1">
      <c r="A42" t="s">
        <v>68</v>
      </c>
      <c r="D42" s="35"/>
    </row>
    <row r="43" ht="15" hidden="1"/>
    <row r="44" ht="15" hidden="1">
      <c r="A44" t="s">
        <v>34</v>
      </c>
    </row>
    <row r="45" ht="15" hidden="1">
      <c r="A45" t="s">
        <v>35</v>
      </c>
    </row>
    <row r="46" ht="15" hidden="1"/>
    <row r="47" ht="15" hidden="1"/>
    <row r="48" ht="15" hidden="1">
      <c r="A48" s="32" t="s">
        <v>71</v>
      </c>
    </row>
    <row r="49" ht="15">
      <c r="F49" s="35"/>
    </row>
    <row r="50" ht="15">
      <c r="H50" s="35"/>
    </row>
    <row r="51" ht="15">
      <c r="D51" s="35"/>
    </row>
    <row r="52" ht="15">
      <c r="H52" s="35"/>
    </row>
  </sheetData>
  <sheetProtection/>
  <mergeCells count="13">
    <mergeCell ref="G1:I1"/>
    <mergeCell ref="G2:I2"/>
    <mergeCell ref="G3:I3"/>
    <mergeCell ref="F16:G16"/>
    <mergeCell ref="H16:I16"/>
    <mergeCell ref="B16:C16"/>
    <mergeCell ref="D16:E16"/>
    <mergeCell ref="A16:A17"/>
    <mergeCell ref="A7:C7"/>
    <mergeCell ref="A9:C9"/>
    <mergeCell ref="A10:C10"/>
    <mergeCell ref="A11:C11"/>
    <mergeCell ref="A12:C12"/>
  </mergeCells>
  <printOptions/>
  <pageMargins left="0.64" right="0.52" top="0.43307086614173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4">
      <selection activeCell="E49" sqref="E49"/>
    </sheetView>
  </sheetViews>
  <sheetFormatPr defaultColWidth="9.140625" defaultRowHeight="15"/>
  <cols>
    <col min="1" max="1" width="21.00390625" style="0" customWidth="1"/>
    <col min="2" max="7" width="19.00390625" style="0" customWidth="1"/>
  </cols>
  <sheetData>
    <row r="1" ht="15">
      <c r="A1" s="1" t="s">
        <v>51</v>
      </c>
    </row>
    <row r="2" spans="1:7" ht="15">
      <c r="A2" s="61" t="s">
        <v>23</v>
      </c>
      <c r="B2" s="14" t="s">
        <v>57</v>
      </c>
      <c r="C2" s="14" t="s">
        <v>58</v>
      </c>
      <c r="D2" s="14" t="s">
        <v>17</v>
      </c>
      <c r="E2" s="14" t="s">
        <v>20</v>
      </c>
      <c r="F2" s="14" t="s">
        <v>21</v>
      </c>
      <c r="G2" s="14" t="s">
        <v>16</v>
      </c>
    </row>
    <row r="3" spans="1:7" ht="15">
      <c r="A3" s="62"/>
      <c r="B3" s="14" t="s">
        <v>18</v>
      </c>
      <c r="C3" s="14" t="s">
        <v>18</v>
      </c>
      <c r="D3" s="14" t="s">
        <v>18</v>
      </c>
      <c r="E3" s="14" t="s">
        <v>22</v>
      </c>
      <c r="F3" s="14" t="s">
        <v>18</v>
      </c>
      <c r="G3" s="14" t="s">
        <v>19</v>
      </c>
    </row>
    <row r="4" spans="1:7" ht="15" hidden="1">
      <c r="A4" s="18" t="s">
        <v>59</v>
      </c>
      <c r="B4" s="29"/>
      <c r="C4" s="29"/>
      <c r="D4" s="29"/>
      <c r="E4" s="29"/>
      <c r="F4" s="29"/>
      <c r="G4" s="29"/>
    </row>
    <row r="5" spans="1:7" ht="15" hidden="1">
      <c r="A5" s="18" t="s">
        <v>24</v>
      </c>
      <c r="B5" s="29"/>
      <c r="C5" s="29"/>
      <c r="D5" s="29"/>
      <c r="E5" s="29"/>
      <c r="F5" s="29"/>
      <c r="G5" s="29"/>
    </row>
    <row r="6" spans="1:7" ht="15" hidden="1">
      <c r="A6" s="18" t="s">
        <v>24</v>
      </c>
      <c r="B6" s="29"/>
      <c r="C6" s="29"/>
      <c r="D6" s="29"/>
      <c r="E6" s="29"/>
      <c r="F6" s="29"/>
      <c r="G6" s="29"/>
    </row>
    <row r="7" spans="1:7" ht="15" hidden="1">
      <c r="A7" s="18" t="s">
        <v>60</v>
      </c>
      <c r="B7" s="29"/>
      <c r="C7" s="29"/>
      <c r="D7" s="29"/>
      <c r="E7" s="29"/>
      <c r="F7" s="29"/>
      <c r="G7" s="29"/>
    </row>
    <row r="8" spans="1:7" ht="15">
      <c r="A8" s="19" t="s">
        <v>49</v>
      </c>
      <c r="B8" s="30">
        <f>B25/((B14+B13)/2)</f>
        <v>17573.350352112673</v>
      </c>
      <c r="C8" s="30">
        <f>C25/((C14+C13)/2)</f>
        <v>9170.348283111422</v>
      </c>
      <c r="D8" s="30">
        <f>D25/((D14+D13)/2)</f>
        <v>14732.918191322533</v>
      </c>
      <c r="E8" s="30">
        <f>E25/((E14+E13)/2)</f>
        <v>34987.02739726027</v>
      </c>
      <c r="F8" s="30">
        <v>0</v>
      </c>
      <c r="G8" s="30">
        <f>G25/((G14+G13)/2)</f>
        <v>1082.1401365654724</v>
      </c>
    </row>
    <row r="10" ht="15">
      <c r="A10" s="1" t="s">
        <v>52</v>
      </c>
    </row>
    <row r="11" spans="1:7" ht="15">
      <c r="A11" s="63" t="s">
        <v>23</v>
      </c>
      <c r="B11" s="14" t="s">
        <v>57</v>
      </c>
      <c r="C11" s="14" t="s">
        <v>58</v>
      </c>
      <c r="D11" s="14" t="s">
        <v>17</v>
      </c>
      <c r="E11" s="14" t="s">
        <v>20</v>
      </c>
      <c r="F11" s="14" t="s">
        <v>21</v>
      </c>
      <c r="G11" s="14" t="s">
        <v>16</v>
      </c>
    </row>
    <row r="12" spans="1:7" ht="15">
      <c r="A12" s="63"/>
      <c r="B12" s="14" t="s">
        <v>25</v>
      </c>
      <c r="C12" s="14" t="s">
        <v>25</v>
      </c>
      <c r="D12" s="14" t="s">
        <v>25</v>
      </c>
      <c r="E12" s="14" t="s">
        <v>27</v>
      </c>
      <c r="F12" s="14" t="s">
        <v>25</v>
      </c>
      <c r="G12" s="14" t="s">
        <v>26</v>
      </c>
    </row>
    <row r="13" spans="1:7" ht="15.75">
      <c r="A13" s="18" t="s">
        <v>59</v>
      </c>
      <c r="B13" s="36">
        <v>62.06</v>
      </c>
      <c r="C13" s="36">
        <v>99.89</v>
      </c>
      <c r="D13" s="36">
        <v>76.1</v>
      </c>
      <c r="E13" s="36">
        <v>2.87</v>
      </c>
      <c r="F13" s="36">
        <v>0</v>
      </c>
      <c r="G13" s="36">
        <v>1490.86</v>
      </c>
    </row>
    <row r="14" spans="1:7" ht="15.75">
      <c r="A14" s="18" t="s">
        <v>87</v>
      </c>
      <c r="B14" s="36">
        <v>62.9</v>
      </c>
      <c r="C14" s="36">
        <v>99.89</v>
      </c>
      <c r="D14" s="36">
        <v>76.94</v>
      </c>
      <c r="E14" s="36">
        <v>2.97</v>
      </c>
      <c r="F14" s="36">
        <v>0</v>
      </c>
      <c r="G14" s="36">
        <v>1490.86</v>
      </c>
    </row>
    <row r="15" spans="1:7" ht="15" hidden="1">
      <c r="A15" s="18" t="s">
        <v>24</v>
      </c>
      <c r="B15" s="29"/>
      <c r="C15" s="29"/>
      <c r="D15" s="29"/>
      <c r="E15" s="29"/>
      <c r="F15" s="29"/>
      <c r="G15" s="29"/>
    </row>
    <row r="16" spans="1:7" ht="15" hidden="1">
      <c r="A16" s="18" t="s">
        <v>60</v>
      </c>
      <c r="B16" s="29"/>
      <c r="C16" s="29"/>
      <c r="D16" s="29"/>
      <c r="E16" s="29"/>
      <c r="F16" s="29"/>
      <c r="G16" s="29"/>
    </row>
    <row r="18" ht="15">
      <c r="A18" s="1" t="s">
        <v>53</v>
      </c>
    </row>
    <row r="19" spans="1:7" ht="15">
      <c r="A19" s="63" t="s">
        <v>23</v>
      </c>
      <c r="B19" s="14" t="s">
        <v>57</v>
      </c>
      <c r="C19" s="14" t="s">
        <v>58</v>
      </c>
      <c r="D19" s="14" t="s">
        <v>17</v>
      </c>
      <c r="E19" s="14" t="s">
        <v>20</v>
      </c>
      <c r="F19" s="14" t="s">
        <v>21</v>
      </c>
      <c r="G19" s="14" t="s">
        <v>16</v>
      </c>
    </row>
    <row r="20" spans="1:7" ht="15">
      <c r="A20" s="63"/>
      <c r="B20" s="14" t="s">
        <v>28</v>
      </c>
      <c r="C20" s="14" t="s">
        <v>28</v>
      </c>
      <c r="D20" s="14" t="s">
        <v>28</v>
      </c>
      <c r="E20" s="14" t="s">
        <v>28</v>
      </c>
      <c r="F20" s="14" t="s">
        <v>28</v>
      </c>
      <c r="G20" s="14" t="s">
        <v>28</v>
      </c>
    </row>
    <row r="21" spans="1:7" ht="15" hidden="1">
      <c r="A21" s="18" t="s">
        <v>59</v>
      </c>
      <c r="B21" s="29"/>
      <c r="C21" s="29"/>
      <c r="D21" s="29"/>
      <c r="E21" s="29"/>
      <c r="F21" s="29"/>
      <c r="G21" s="29"/>
    </row>
    <row r="22" spans="1:7" ht="15" hidden="1">
      <c r="A22" s="18" t="s">
        <v>24</v>
      </c>
      <c r="B22" s="29"/>
      <c r="C22" s="29"/>
      <c r="D22" s="29"/>
      <c r="E22" s="29"/>
      <c r="F22" s="29"/>
      <c r="G22" s="29"/>
    </row>
    <row r="23" spans="1:7" ht="15" hidden="1">
      <c r="A23" s="18" t="s">
        <v>24</v>
      </c>
      <c r="B23" s="29"/>
      <c r="C23" s="29"/>
      <c r="D23" s="29"/>
      <c r="E23" s="29"/>
      <c r="F23" s="29"/>
      <c r="G23" s="29"/>
    </row>
    <row r="24" spans="1:7" ht="15" hidden="1">
      <c r="A24" s="18" t="s">
        <v>60</v>
      </c>
      <c r="B24" s="29"/>
      <c r="C24" s="29"/>
      <c r="D24" s="29"/>
      <c r="E24" s="29"/>
      <c r="F24" s="29"/>
      <c r="G24" s="29"/>
    </row>
    <row r="25" spans="1:7" ht="15">
      <c r="A25" s="19" t="s">
        <v>49</v>
      </c>
      <c r="B25" s="29">
        <f>'Форма 1'!D29</f>
        <v>1097982.93</v>
      </c>
      <c r="C25" s="29">
        <f>'Форма 1'!F30</f>
        <v>916026.09</v>
      </c>
      <c r="D25" s="29">
        <f>'Форма 1'!F29</f>
        <v>1127362.9000000001</v>
      </c>
      <c r="E25" s="29">
        <v>102162.12</v>
      </c>
      <c r="F25" s="29">
        <v>0</v>
      </c>
      <c r="G25" s="29">
        <f>'Форма 1'!F32</f>
        <v>1613319.4440000001</v>
      </c>
    </row>
    <row r="27" ht="15" hidden="1">
      <c r="A27" s="1" t="s">
        <v>54</v>
      </c>
    </row>
    <row r="28" spans="1:7" ht="75" hidden="1">
      <c r="A28" s="52" t="s">
        <v>31</v>
      </c>
      <c r="B28" s="52"/>
      <c r="C28" s="52"/>
      <c r="D28" s="34" t="s">
        <v>61</v>
      </c>
      <c r="E28" s="34" t="s">
        <v>72</v>
      </c>
      <c r="F28" s="34" t="s">
        <v>29</v>
      </c>
      <c r="G28" s="34" t="s">
        <v>30</v>
      </c>
    </row>
    <row r="29" spans="1:7" ht="15" hidden="1">
      <c r="A29" s="60" t="s">
        <v>32</v>
      </c>
      <c r="B29" s="60"/>
      <c r="C29" s="60"/>
      <c r="D29" s="33"/>
      <c r="E29" s="33"/>
      <c r="F29" s="31"/>
      <c r="G29" s="4"/>
    </row>
    <row r="30" spans="1:7" ht="15" hidden="1">
      <c r="A30" s="58" t="s">
        <v>33</v>
      </c>
      <c r="B30" s="58"/>
      <c r="C30" s="58"/>
      <c r="D30" s="33"/>
      <c r="E30" s="33"/>
      <c r="F30" s="31"/>
      <c r="G30" s="4"/>
    </row>
    <row r="31" spans="1:7" ht="15" hidden="1">
      <c r="A31" s="59" t="s">
        <v>24</v>
      </c>
      <c r="B31" s="59"/>
      <c r="C31" s="59"/>
      <c r="D31" s="33"/>
      <c r="E31" s="33"/>
      <c r="F31" s="31"/>
      <c r="G31" s="4"/>
    </row>
    <row r="32" spans="1:7" ht="15" hidden="1">
      <c r="A32" s="17" t="s">
        <v>49</v>
      </c>
      <c r="B32" s="15"/>
      <c r="C32" s="15"/>
      <c r="D32" s="16"/>
      <c r="E32" s="16"/>
      <c r="G32" s="31"/>
    </row>
    <row r="34" ht="15">
      <c r="A34" s="1" t="s">
        <v>102</v>
      </c>
    </row>
    <row r="35" spans="1:7" ht="75">
      <c r="A35" s="52" t="s">
        <v>31</v>
      </c>
      <c r="B35" s="52"/>
      <c r="C35" s="52"/>
      <c r="D35" s="8" t="s">
        <v>61</v>
      </c>
      <c r="E35" s="8" t="s">
        <v>72</v>
      </c>
      <c r="F35" s="5" t="s">
        <v>29</v>
      </c>
      <c r="G35" s="5" t="s">
        <v>30</v>
      </c>
    </row>
    <row r="36" spans="1:7" ht="15">
      <c r="A36" s="60" t="s">
        <v>89</v>
      </c>
      <c r="B36" s="60"/>
      <c r="C36" s="60"/>
      <c r="D36" s="37" t="s">
        <v>103</v>
      </c>
      <c r="E36" s="38" t="s">
        <v>104</v>
      </c>
      <c r="F36" s="31"/>
      <c r="G36" s="4"/>
    </row>
    <row r="37" spans="1:7" ht="15">
      <c r="A37" s="58" t="s">
        <v>109</v>
      </c>
      <c r="B37" s="58"/>
      <c r="C37" s="58"/>
      <c r="D37" s="37" t="s">
        <v>90</v>
      </c>
      <c r="E37" s="38">
        <v>43841</v>
      </c>
      <c r="F37" s="31"/>
      <c r="G37" s="4"/>
    </row>
    <row r="38" spans="1:7" ht="15">
      <c r="A38" s="58" t="s">
        <v>91</v>
      </c>
      <c r="B38" s="58"/>
      <c r="C38" s="58"/>
      <c r="D38" s="37" t="s">
        <v>92</v>
      </c>
      <c r="E38" s="38">
        <v>43878</v>
      </c>
      <c r="F38" s="31"/>
      <c r="G38" s="4"/>
    </row>
    <row r="39" spans="1:7" ht="15">
      <c r="A39" s="58" t="s">
        <v>93</v>
      </c>
      <c r="B39" s="58"/>
      <c r="C39" s="58"/>
      <c r="D39" s="37" t="s">
        <v>115</v>
      </c>
      <c r="E39" s="38" t="s">
        <v>104</v>
      </c>
      <c r="F39" s="31"/>
      <c r="G39" s="4"/>
    </row>
    <row r="40" spans="1:7" ht="15">
      <c r="A40" s="58" t="s">
        <v>95</v>
      </c>
      <c r="B40" s="58"/>
      <c r="C40" s="58"/>
      <c r="D40" s="37" t="s">
        <v>94</v>
      </c>
      <c r="E40" s="38">
        <v>43977</v>
      </c>
      <c r="F40" s="31"/>
      <c r="G40" s="4"/>
    </row>
    <row r="41" spans="1:7" ht="15">
      <c r="A41" s="55" t="s">
        <v>110</v>
      </c>
      <c r="B41" s="56"/>
      <c r="C41" s="57"/>
      <c r="D41" s="37" t="s">
        <v>116</v>
      </c>
      <c r="E41" s="38">
        <v>43985</v>
      </c>
      <c r="F41" s="31"/>
      <c r="G41" s="4"/>
    </row>
    <row r="42" spans="1:7" ht="15">
      <c r="A42" s="58" t="s">
        <v>111</v>
      </c>
      <c r="B42" s="58"/>
      <c r="C42" s="58"/>
      <c r="D42" s="37" t="s">
        <v>92</v>
      </c>
      <c r="E42" s="38">
        <v>44008</v>
      </c>
      <c r="F42" s="31"/>
      <c r="G42" s="4"/>
    </row>
    <row r="43" spans="1:7" ht="15">
      <c r="A43" s="58" t="s">
        <v>112</v>
      </c>
      <c r="B43" s="58"/>
      <c r="C43" s="58"/>
      <c r="D43" s="37" t="s">
        <v>90</v>
      </c>
      <c r="E43" s="38">
        <v>44017</v>
      </c>
      <c r="F43" s="31"/>
      <c r="G43" s="4"/>
    </row>
    <row r="44" spans="1:7" ht="15">
      <c r="A44" s="58" t="s">
        <v>96</v>
      </c>
      <c r="B44" s="58"/>
      <c r="C44" s="58"/>
      <c r="D44" s="37" t="s">
        <v>92</v>
      </c>
      <c r="E44" s="38">
        <v>44026</v>
      </c>
      <c r="F44" s="31"/>
      <c r="G44" s="4"/>
    </row>
    <row r="45" spans="1:7" ht="15">
      <c r="A45" s="58" t="s">
        <v>97</v>
      </c>
      <c r="B45" s="58"/>
      <c r="C45" s="58"/>
      <c r="D45" s="37" t="s">
        <v>90</v>
      </c>
      <c r="E45" s="38">
        <v>44029</v>
      </c>
      <c r="F45" s="31"/>
      <c r="G45" s="4"/>
    </row>
    <row r="46" spans="1:7" ht="15">
      <c r="A46" s="58" t="s">
        <v>113</v>
      </c>
      <c r="B46" s="58"/>
      <c r="C46" s="58"/>
      <c r="D46" s="37" t="s">
        <v>90</v>
      </c>
      <c r="E46" s="38">
        <v>44034</v>
      </c>
      <c r="F46" s="31"/>
      <c r="G46" s="4"/>
    </row>
    <row r="47" spans="1:7" ht="15">
      <c r="A47" s="58" t="s">
        <v>114</v>
      </c>
      <c r="B47" s="58"/>
      <c r="C47" s="58"/>
      <c r="D47" s="37" t="s">
        <v>90</v>
      </c>
      <c r="E47" s="38">
        <v>44058</v>
      </c>
      <c r="F47" s="31"/>
      <c r="G47" s="4"/>
    </row>
    <row r="48" spans="1:7" ht="15">
      <c r="A48" s="55" t="s">
        <v>107</v>
      </c>
      <c r="B48" s="56"/>
      <c r="C48" s="57"/>
      <c r="D48" s="37" t="s">
        <v>108</v>
      </c>
      <c r="E48" s="38">
        <v>44085</v>
      </c>
      <c r="F48" s="31"/>
      <c r="G48" s="4"/>
    </row>
    <row r="49" spans="1:7" ht="15">
      <c r="A49" s="59" t="s">
        <v>105</v>
      </c>
      <c r="B49" s="59"/>
      <c r="C49" s="59"/>
      <c r="D49" s="33" t="s">
        <v>106</v>
      </c>
      <c r="E49" s="38" t="s">
        <v>104</v>
      </c>
      <c r="F49" s="31"/>
      <c r="G49" s="4"/>
    </row>
    <row r="50" spans="1:7" ht="15">
      <c r="A50" s="17" t="s">
        <v>49</v>
      </c>
      <c r="B50" s="15"/>
      <c r="C50" s="15"/>
      <c r="D50" s="16"/>
      <c r="E50" s="16"/>
      <c r="G50" s="31"/>
    </row>
    <row r="52" ht="15" hidden="1">
      <c r="A52" s="1" t="s">
        <v>55</v>
      </c>
    </row>
    <row r="53" spans="1:7" ht="75" hidden="1">
      <c r="A53" s="52" t="s">
        <v>62</v>
      </c>
      <c r="B53" s="52"/>
      <c r="C53" s="52"/>
      <c r="D53" s="34" t="s">
        <v>61</v>
      </c>
      <c r="E53" s="34" t="s">
        <v>73</v>
      </c>
      <c r="F53" s="34" t="s">
        <v>74</v>
      </c>
      <c r="G53" s="34" t="s">
        <v>75</v>
      </c>
    </row>
    <row r="54" spans="1:7" ht="15" hidden="1">
      <c r="A54" s="60" t="s">
        <v>32</v>
      </c>
      <c r="B54" s="60"/>
      <c r="C54" s="60"/>
      <c r="D54" s="33"/>
      <c r="E54" s="33"/>
      <c r="F54" s="31"/>
      <c r="G54" s="4"/>
    </row>
    <row r="55" spans="1:7" ht="15" hidden="1">
      <c r="A55" s="58" t="s">
        <v>33</v>
      </c>
      <c r="B55" s="58"/>
      <c r="C55" s="58"/>
      <c r="D55" s="33"/>
      <c r="E55" s="33"/>
      <c r="F55" s="31"/>
      <c r="G55" s="4"/>
    </row>
    <row r="56" spans="1:7" ht="15" hidden="1">
      <c r="A56" s="59" t="s">
        <v>24</v>
      </c>
      <c r="B56" s="59"/>
      <c r="C56" s="59"/>
      <c r="D56" s="33"/>
      <c r="E56" s="33"/>
      <c r="F56" s="31"/>
      <c r="G56" s="4"/>
    </row>
    <row r="57" spans="1:7" ht="15" hidden="1">
      <c r="A57" s="17" t="s">
        <v>49</v>
      </c>
      <c r="B57" s="15"/>
      <c r="C57" s="15"/>
      <c r="D57" s="16"/>
      <c r="E57" s="16"/>
      <c r="G57" s="31"/>
    </row>
    <row r="58" ht="15" hidden="1"/>
    <row r="59" ht="15" hidden="1">
      <c r="A59" s="1" t="s">
        <v>56</v>
      </c>
    </row>
    <row r="60" spans="1:7" ht="75" hidden="1">
      <c r="A60" s="52" t="s">
        <v>62</v>
      </c>
      <c r="B60" s="52"/>
      <c r="C60" s="52"/>
      <c r="D60" s="8" t="s">
        <v>61</v>
      </c>
      <c r="E60" s="8" t="s">
        <v>73</v>
      </c>
      <c r="F60" s="8" t="s">
        <v>74</v>
      </c>
      <c r="G60" s="8" t="s">
        <v>75</v>
      </c>
    </row>
    <row r="61" spans="1:7" ht="15" hidden="1">
      <c r="A61" s="60" t="s">
        <v>32</v>
      </c>
      <c r="B61" s="60"/>
      <c r="C61" s="60"/>
      <c r="D61" s="33"/>
      <c r="E61" s="33"/>
      <c r="F61" s="31"/>
      <c r="G61" s="4"/>
    </row>
    <row r="62" spans="1:7" ht="15" hidden="1">
      <c r="A62" s="58" t="s">
        <v>33</v>
      </c>
      <c r="B62" s="58"/>
      <c r="C62" s="58"/>
      <c r="D62" s="33"/>
      <c r="E62" s="33"/>
      <c r="F62" s="31"/>
      <c r="G62" s="4"/>
    </row>
    <row r="63" spans="1:7" ht="15" hidden="1">
      <c r="A63" s="59" t="s">
        <v>24</v>
      </c>
      <c r="B63" s="59"/>
      <c r="C63" s="59"/>
      <c r="D63" s="33"/>
      <c r="E63" s="33"/>
      <c r="F63" s="31"/>
      <c r="G63" s="4"/>
    </row>
    <row r="64" spans="1:7" ht="15" hidden="1">
      <c r="A64" s="17" t="s">
        <v>49</v>
      </c>
      <c r="B64" s="15"/>
      <c r="C64" s="15"/>
      <c r="D64" s="16"/>
      <c r="E64" s="16"/>
      <c r="G64" s="31"/>
    </row>
    <row r="65" ht="15" hidden="1"/>
    <row r="66" ht="15" hidden="1">
      <c r="A66" t="s">
        <v>34</v>
      </c>
    </row>
    <row r="67" ht="15" hidden="1">
      <c r="A67" t="s">
        <v>35</v>
      </c>
    </row>
  </sheetData>
  <sheetProtection/>
  <mergeCells count="30">
    <mergeCell ref="A45:C45"/>
    <mergeCell ref="A46:C46"/>
    <mergeCell ref="A47:C47"/>
    <mergeCell ref="A31:C31"/>
    <mergeCell ref="A36:C36"/>
    <mergeCell ref="A37:C37"/>
    <mergeCell ref="A41:C41"/>
    <mergeCell ref="A44:C44"/>
    <mergeCell ref="A2:A3"/>
    <mergeCell ref="A11:A12"/>
    <mergeCell ref="A19:A20"/>
    <mergeCell ref="A28:C28"/>
    <mergeCell ref="A29:C29"/>
    <mergeCell ref="A30:C30"/>
    <mergeCell ref="A35:C35"/>
    <mergeCell ref="A38:C38"/>
    <mergeCell ref="A39:C39"/>
    <mergeCell ref="A40:C40"/>
    <mergeCell ref="A42:C42"/>
    <mergeCell ref="A43:C43"/>
    <mergeCell ref="A48:C48"/>
    <mergeCell ref="A55:C55"/>
    <mergeCell ref="A62:C62"/>
    <mergeCell ref="A63:C63"/>
    <mergeCell ref="A56:C56"/>
    <mergeCell ref="A60:C60"/>
    <mergeCell ref="A61:C61"/>
    <mergeCell ref="A49:C49"/>
    <mergeCell ref="A53:C53"/>
    <mergeCell ref="A54:C54"/>
  </mergeCells>
  <printOptions/>
  <pageMargins left="0.7086614173228347" right="0.7086614173228347" top="0.5118110236220472" bottom="0.3937007874015748" header="0.31496062992125984" footer="0.31496062992125984"/>
  <pageSetup fitToHeight="6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KostromaAV</cp:lastModifiedBy>
  <cp:lastPrinted>2020-04-09T05:38:35Z</cp:lastPrinted>
  <dcterms:created xsi:type="dcterms:W3CDTF">2013-03-12T12:50:44Z</dcterms:created>
  <dcterms:modified xsi:type="dcterms:W3CDTF">2021-03-30T12:19:38Z</dcterms:modified>
  <cp:category/>
  <cp:version/>
  <cp:contentType/>
  <cp:contentStatus/>
</cp:coreProperties>
</file>