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ы 2-8" sheetId="2" r:id="rId2"/>
    <sheet name="аренда 2020" sheetId="3" r:id="rId3"/>
  </sheets>
  <definedNames>
    <definedName name="_xlnm.Print_Area" localSheetId="0">'Форма 1'!$A$1:$I$43</definedName>
  </definedNames>
  <calcPr fullCalcOnLoad="1"/>
</workbook>
</file>

<file path=xl/sharedStrings.xml><?xml version="1.0" encoding="utf-8"?>
<sst xmlns="http://schemas.openxmlformats.org/spreadsheetml/2006/main" count="259" uniqueCount="166">
  <si>
    <t>Период отчета:</t>
  </si>
  <si>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</si>
  <si>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</si>
  <si>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</si>
  <si>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Адрес дома:</t>
  </si>
  <si>
    <t>Оплачено собственниками и нанимателями</t>
  </si>
  <si>
    <t>1. Содержание и ремонт жилья</t>
  </si>
  <si>
    <t>Начислено и предъявлено собственникам и нанимателям</t>
  </si>
  <si>
    <t>Доходы за период</t>
  </si>
  <si>
    <t>Расходы за период</t>
  </si>
  <si>
    <t>в рублях</t>
  </si>
  <si>
    <t>2. Капитальный ремонт</t>
  </si>
  <si>
    <t>3. Коммунальные услуги</t>
  </si>
  <si>
    <t>4. Услуги по управлению домом</t>
  </si>
  <si>
    <t>5. Прочие услуги</t>
  </si>
  <si>
    <t>5.1. Сдача в аренду нежилых помещений, являющихся общим имуществом дома</t>
  </si>
  <si>
    <t>Отопление</t>
  </si>
  <si>
    <t>Водоотведение</t>
  </si>
  <si>
    <t>куб.м.</t>
  </si>
  <si>
    <t>Гкал</t>
  </si>
  <si>
    <t>Электроэнергия</t>
  </si>
  <si>
    <t>Газ</t>
  </si>
  <si>
    <t>кВт.ч.</t>
  </si>
  <si>
    <t>Период</t>
  </si>
  <si>
    <t>…</t>
  </si>
  <si>
    <t>руб./куб.м.</t>
  </si>
  <si>
    <t>руб./Гкал</t>
  </si>
  <si>
    <t>руб./кВт.ч.</t>
  </si>
  <si>
    <t>руб.</t>
  </si>
  <si>
    <t>Гарантийный срок (дата окончания гарантии исполнителя работ)</t>
  </si>
  <si>
    <t>Стоимость работ, руб.</t>
  </si>
  <si>
    <t>Наименование выполненных работ за период</t>
  </si>
  <si>
    <t xml:space="preserve">1. </t>
  </si>
  <si>
    <t xml:space="preserve">2. </t>
  </si>
  <si>
    <t xml:space="preserve">Дата </t>
  </si>
  <si>
    <t>Подпись, расшифровка подписи</t>
  </si>
  <si>
    <t>Денежные средства у управляющего по лицевому счёту дома</t>
  </si>
  <si>
    <t>(2)</t>
  </si>
  <si>
    <t>(1)</t>
  </si>
  <si>
    <t>(3)</t>
  </si>
  <si>
    <t>(4)</t>
  </si>
  <si>
    <t>(5)</t>
  </si>
  <si>
    <t>(6)</t>
  </si>
  <si>
    <t>(7)</t>
  </si>
  <si>
    <t>Накопленная экономия стоимости выполненных работ и услуг</t>
  </si>
  <si>
    <t>Остаток на начало периода*</t>
  </si>
  <si>
    <t>Остаток на конец периода*</t>
  </si>
  <si>
    <t>(8) = (2) + (4) - (6)</t>
  </si>
  <si>
    <t>(9) = (3) + (5) - (7)</t>
  </si>
  <si>
    <t>ИТОГО:</t>
  </si>
  <si>
    <t>Форма 1. Отчёт о стоимости выполненных работ и услуг по начислению и оплате</t>
  </si>
  <si>
    <t>Форма 2. Отчёт о потреблении коммунальных ресурсов в натуральных показателях</t>
  </si>
  <si>
    <t>Форма 3. Справка о тарифах на коммунальные ресурсы</t>
  </si>
  <si>
    <t>Форма 4. Отчёт о потреблении коммунальных ресурсов в стоимостных показателях</t>
  </si>
  <si>
    <t>Форма 5. Отчёт о выполненных за период работах по капитальному ремонту</t>
  </si>
  <si>
    <t>Форма 6. Отчёт о выполненных за период работах по текущему ремонту</t>
  </si>
  <si>
    <t>Форма 7. Предложение управляющего по выполнению работ по капитальному ремонту на очередной период (20___ г.)</t>
  </si>
  <si>
    <t>Форма 8. Предложение управляющего по выполнению работ по текущему ремонту на очередной период (20___ г.)</t>
  </si>
  <si>
    <t>Холодная вода (ХВС)</t>
  </si>
  <si>
    <t>Горячая вода (ГВС)</t>
  </si>
  <si>
    <t>1. Январь</t>
  </si>
  <si>
    <t>12. Декабрь</t>
  </si>
  <si>
    <t>Объём работ в натуральных показателях
(шт., кв.м., пог.м. и т.д.)</t>
  </si>
  <si>
    <t>Наименование работ на период</t>
  </si>
  <si>
    <t>Общая площадь многоквартирного дома, кв.м.:
в т.ч.:</t>
  </si>
  <si>
    <t>Наименование
выполненных работ и услуг
за период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</si>
  <si>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</si>
  <si>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</si>
  <si>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Накопленная экономия стоимости выполненных работ и услуг**</t>
  </si>
  <si>
    <t>** Используется для планирования расходов на будущие периоды</t>
  </si>
  <si>
    <t>* При наличии перерасхода и задолженности в ячейки данных столбцов вносятся отрицательные значения</t>
  </si>
  <si>
    <t>Примечания:</t>
  </si>
  <si>
    <t>Продолжение (формы 2–8) — см. на следующем листе</t>
  </si>
  <si>
    <t>Дата выполнения</t>
  </si>
  <si>
    <t>Ориентировочная дата выполнения</t>
  </si>
  <si>
    <t>Ориентировочный гарантийный срок</t>
  </si>
  <si>
    <t>Ориентировочная стоимость работ, руб. (не более)</t>
  </si>
  <si>
    <t xml:space="preserve">Хозяйственно-финансовый отчёт об управлении многоквартирным домом </t>
  </si>
  <si>
    <t>Ледовая 5</t>
  </si>
  <si>
    <t>МП Водоканал</t>
  </si>
  <si>
    <t xml:space="preserve">Наименование организации, осуществлявшей управление </t>
  </si>
  <si>
    <t>в т.ч.: Домофон</t>
  </si>
  <si>
    <t>в т.ч.: Водоотведение</t>
  </si>
  <si>
    <t>ХВС</t>
  </si>
  <si>
    <t>ГВС</t>
  </si>
  <si>
    <t>Лифт</t>
  </si>
  <si>
    <t>ВДГО</t>
  </si>
  <si>
    <t xml:space="preserve">  Обслуживание ОИ</t>
  </si>
  <si>
    <t>2.Июль</t>
  </si>
  <si>
    <t>работы не проводились</t>
  </si>
  <si>
    <t xml:space="preserve">1. Замена светильников </t>
  </si>
  <si>
    <t xml:space="preserve">2. замена ламп </t>
  </si>
  <si>
    <t xml:space="preserve">3. замена выключателей  </t>
  </si>
  <si>
    <t>4 шт.</t>
  </si>
  <si>
    <t>4. замена кранов шаровых системы отопления, ХВС.ГВС. Ф50</t>
  </si>
  <si>
    <t>2 шт.</t>
  </si>
  <si>
    <t>5. замена кранов шаровых систем отопления,хвс,гвс Ф40</t>
  </si>
  <si>
    <t>6. замена кранов шаровых систем отопления гвс хвс Ф32</t>
  </si>
  <si>
    <t>7. замена кранов шаровых систем отопления гвс хвс Ф25</t>
  </si>
  <si>
    <t>3 шт.</t>
  </si>
  <si>
    <t>8.  замена кранов шаровых систем отопления гвс хвс Ф20</t>
  </si>
  <si>
    <t>1 шт.</t>
  </si>
  <si>
    <t>6 шт.</t>
  </si>
  <si>
    <t>2 к-та.</t>
  </si>
  <si>
    <t>1шт.</t>
  </si>
  <si>
    <t>10. замена затвора дискового Ф80</t>
  </si>
  <si>
    <t>8 шт.</t>
  </si>
  <si>
    <t>8шт.</t>
  </si>
  <si>
    <t>3шт.</t>
  </si>
  <si>
    <t>12. замена уплотнителей теплообменных аппаратов "Alfa laval M6"</t>
  </si>
  <si>
    <t xml:space="preserve">13. замена автоматических воздухоотводчиков </t>
  </si>
  <si>
    <t>14. замена торцевых уплотнений регулирующего клапана "Danfoss VB-2"</t>
  </si>
  <si>
    <t>15. замена торцевых уплотнений повысительного насоса системы ХВС</t>
  </si>
  <si>
    <t xml:space="preserve">16.Замена автоматических выключателей 16А </t>
  </si>
  <si>
    <t xml:space="preserve">17.Замена автоматических выключателей 32А  </t>
  </si>
  <si>
    <t xml:space="preserve">18. Замена автоматических выключателей 115А </t>
  </si>
  <si>
    <t xml:space="preserve">19. локальный ремонт повреждений отделочного слоя стен и потолков МОП </t>
  </si>
  <si>
    <t xml:space="preserve">20. Замена уплотнителей раструбных соединений трубопроводов системы водоотведения </t>
  </si>
  <si>
    <t xml:space="preserve">21. Ремонт кровли </t>
  </si>
  <si>
    <t>24 Замена резьбовых раъёмных соединений закальцовки стояка ГВС</t>
  </si>
  <si>
    <t>25 монтаж дополнительного утеплителя наружной стены здания</t>
  </si>
  <si>
    <t xml:space="preserve">Утверждаю </t>
  </si>
  <si>
    <t>Директор МП "Водоканал"</t>
  </si>
  <si>
    <t>_______________ Н.Н.Молчанов</t>
  </si>
  <si>
    <t>с «01»января 2020г.     по «31» декабря 2020г.</t>
  </si>
  <si>
    <t>01.01.-31-12.2020</t>
  </si>
  <si>
    <t>21 шт.</t>
  </si>
  <si>
    <t>29 шт.</t>
  </si>
  <si>
    <t>9.  замена кранов шаровых систем отопления гвс хвс Ф15</t>
  </si>
  <si>
    <t>7 шт.</t>
  </si>
  <si>
    <t>30 шт.</t>
  </si>
  <si>
    <t>11. замена солиноидного клапана подпистки системы отопления</t>
  </si>
  <si>
    <t>1 к-та.</t>
  </si>
  <si>
    <t>45 кв.м.</t>
  </si>
  <si>
    <t>12 шт.</t>
  </si>
  <si>
    <t>20 кв.м.</t>
  </si>
  <si>
    <t>22. замена эл. двигателя вентилятора системы дымоудаления</t>
  </si>
  <si>
    <t>23. замена доводчика тамбурной двери входной группы  и балконов подъезда подъезда</t>
  </si>
  <si>
    <t>Отчет о денежных средствах, полученных от аренды общего имущества</t>
  </si>
  <si>
    <t>ж/д по ул. Ледовая, 5 за период 2020 год</t>
  </si>
  <si>
    <t>Сумма, начисленная за услуги аренды общего имущества (руб)</t>
  </si>
  <si>
    <t>Сумма, поступившая на р/счет предприятия МП Водоканал от аренды (руб)</t>
  </si>
  <si>
    <t>Сумма агентского вознаграждения Мп Водоканал (руб)</t>
  </si>
  <si>
    <t>Расходы из резервного фонда</t>
  </si>
  <si>
    <t>Сумма исчисленного (перечисленного) налога на доходы физических лиц (руб)</t>
  </si>
  <si>
    <t>Иные оплаты из резервного фонда</t>
  </si>
  <si>
    <t>Остаток средств (руб)</t>
  </si>
  <si>
    <t>Задолженность Арендатора по оплате по аренде общего имущества (руб)</t>
  </si>
  <si>
    <t>Остаток на 01.01.2020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</si>
  <si>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</si>
  <si>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</si>
  <si>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</si>
  <si>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</si>
  <si>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</si>
  <si>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</si>
  <si>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</si>
  <si>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</si>
  <si>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</si>
  <si>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</si>
  <si>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</si>
  <si>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</si>
  <si>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</si>
  <si>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Задолженность на 31.12.19 г.</t>
  </si>
  <si>
    <t>Территория Север</t>
  </si>
  <si>
    <t>Заключенные договоры :</t>
  </si>
  <si>
    <t>ООО "Территория Север" - аренда помещения  - 5000,00 руб/мес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</si>
</sst>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8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left"/>
    </xf>
    <xf numFmtId="4" fontId="0" fillId="0" borderId="13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14" xfId="0" applyBorder="1" applyAlignment="1">
      <alignment horizontal="left" inden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vertical="top" wrapText="1"/>
    </xf>
    <xf numFmtId="2" fontId="28" fillId="33" borderId="10" xfId="0" applyNumberFormat="1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8" fillId="0" borderId="10" xfId="0" applyNumberFormat="1" applyFont="1" applyBorder="1" applyAlignment="1">
      <alignment/>
    </xf>
    <xf numFmtId="2" fontId="28" fillId="33" borderId="10" xfId="0" applyNumberFormat="1" applyFont="1" applyFill="1" applyBorder="1" applyAlignment="1">
      <alignment/>
    </xf>
    <xf numFmtId="2" fontId="2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90" zoomScaleNormal="90" zoomScalePageLayoutView="0" workbookViewId="0" topLeftCell="A5">
      <selection activeCell="D47" sqref="D47"/>
    </sheetView>
  </sheetViews>
  <sheetFormatPr defaultColWidth="9.140625" defaultRowHeight="15"/>
  <cols>
    <col min="1" max="1" width="41.140625" style="0" customWidth="1"/>
    <col min="2" max="9" width="17.421875" style="0" customWidth="1"/>
  </cols>
  <sheetData>
    <row r="1" spans="1:9" ht="15.75">
      <c r="A1" s="2" t="s">
        <v>77</v>
      </c>
      <c r="B1" s="2"/>
      <c r="C1" s="2"/>
      <c r="G1" s="48" t="s">
        <v>121</v>
      </c>
      <c r="H1" s="48"/>
      <c r="I1" s="48"/>
    </row>
    <row r="2" spans="1:9" ht="15.75">
      <c r="A2" s="2"/>
      <c r="B2" s="2"/>
      <c r="C2" s="2"/>
      <c r="G2" s="48" t="s">
        <v>122</v>
      </c>
      <c r="H2" s="48"/>
      <c r="I2" s="48"/>
    </row>
    <row r="3" spans="1:9" ht="15.75">
      <c r="A3" t="s">
        <v>0</v>
      </c>
      <c r="B3" t="s">
        <v>124</v>
      </c>
      <c r="G3" s="48" t="s">
        <v>123</v>
      </c>
      <c r="H3" s="48"/>
      <c r="I3" s="48"/>
    </row>
    <row r="4" spans="1:3" ht="15.75">
      <c r="A4" s="2"/>
      <c r="C4" s="2"/>
    </row>
    <row r="5" spans="1:2" ht="15">
      <c r="A5" t="s">
        <v>4</v>
      </c>
      <c r="B5" t="s">
        <v>78</v>
      </c>
    </row>
    <row r="6" spans="1:6" ht="15">
      <c r="A6" s="3"/>
      <c r="B6" s="3"/>
      <c r="C6" s="3"/>
      <c r="D6" s="3"/>
      <c r="E6" s="3"/>
      <c r="F6" s="3"/>
    </row>
    <row r="7" spans="1:6" ht="32.25" customHeight="1">
      <c r="A7" s="43" t="s">
        <v>80</v>
      </c>
      <c r="B7" s="43"/>
      <c r="C7" s="43"/>
      <c r="D7" t="s">
        <v>79</v>
      </c>
      <c r="E7" s="10"/>
      <c r="F7" s="10"/>
    </row>
    <row r="8" spans="4:6" ht="15">
      <c r="D8" s="3"/>
      <c r="E8" s="3"/>
      <c r="F8" s="3"/>
    </row>
    <row r="9" spans="1:4" ht="30" customHeight="1">
      <c r="A9" s="44" t="s">
        <v>64</v>
      </c>
      <c r="B9" s="44"/>
      <c r="C9" s="45"/>
      <c r="D9" s="4">
        <v>7076</v>
      </c>
    </row>
    <row r="10" spans="1:4" ht="15">
      <c r="A10" s="46" t="s">
        <v>3</v>
      </c>
      <c r="B10" s="46"/>
      <c r="C10" s="47"/>
      <c r="D10" s="4">
        <v>4292.9</v>
      </c>
    </row>
    <row r="11" spans="1:4" ht="15">
      <c r="A11" s="46" t="s">
        <v>1</v>
      </c>
      <c r="B11" s="46"/>
      <c r="C11" s="47"/>
      <c r="D11" s="4">
        <v>599.7</v>
      </c>
    </row>
    <row r="12" spans="1:4" ht="15">
      <c r="A12" s="46" t="s">
        <v>2</v>
      </c>
      <c r="B12" s="46"/>
      <c r="C12" s="47"/>
      <c r="D12" s="4">
        <v>2183.4</v>
      </c>
    </row>
    <row r="15" spans="1:9" ht="15">
      <c r="A15" s="1" t="s">
        <v>50</v>
      </c>
      <c r="I15" s="9" t="s">
        <v>10</v>
      </c>
    </row>
    <row r="16" spans="1:9" ht="21" customHeight="1">
      <c r="A16" s="41" t="s">
        <v>65</v>
      </c>
      <c r="B16" s="51" t="s">
        <v>45</v>
      </c>
      <c r="C16" s="51"/>
      <c r="D16" s="52" t="s">
        <v>8</v>
      </c>
      <c r="E16" s="53"/>
      <c r="F16" s="49" t="s">
        <v>9</v>
      </c>
      <c r="G16" s="50"/>
      <c r="H16" s="51" t="s">
        <v>46</v>
      </c>
      <c r="I16" s="51"/>
    </row>
    <row r="17" spans="1:9" ht="120">
      <c r="A17" s="42"/>
      <c r="B17" s="6" t="s">
        <v>44</v>
      </c>
      <c r="C17" s="6" t="s">
        <v>36</v>
      </c>
      <c r="D17" s="7" t="s">
        <v>7</v>
      </c>
      <c r="E17" s="7" t="s">
        <v>5</v>
      </c>
      <c r="F17" s="6" t="s">
        <v>66</v>
      </c>
      <c r="G17" s="6" t="s">
        <v>67</v>
      </c>
      <c r="H17" s="6" t="s">
        <v>68</v>
      </c>
      <c r="I17" s="6" t="s">
        <v>36</v>
      </c>
    </row>
    <row r="18" spans="1:9" s="12" customFormat="1" ht="15">
      <c r="A18" s="11" t="s">
        <v>38</v>
      </c>
      <c r="B18" s="11" t="s">
        <v>37</v>
      </c>
      <c r="C18" s="11" t="s">
        <v>39</v>
      </c>
      <c r="D18" s="11" t="s">
        <v>40</v>
      </c>
      <c r="E18" s="11" t="s">
        <v>41</v>
      </c>
      <c r="F18" s="11" t="s">
        <v>42</v>
      </c>
      <c r="G18" s="11" t="s">
        <v>43</v>
      </c>
      <c r="H18" s="11" t="s">
        <v>47</v>
      </c>
      <c r="I18" s="11" t="s">
        <v>48</v>
      </c>
    </row>
    <row r="19" spans="1:9" ht="15">
      <c r="A19" s="21" t="s">
        <v>6</v>
      </c>
      <c r="B19" s="25">
        <f>SUM(B20:B23)</f>
        <v>-242022.66999999998</v>
      </c>
      <c r="C19" s="25">
        <f aca="true" t="shared" si="0" ref="C19:I19">SUM(C20:C23)</f>
        <v>-242022.66999999998</v>
      </c>
      <c r="D19" s="25">
        <f t="shared" si="0"/>
        <v>1860914.77</v>
      </c>
      <c r="E19" s="25">
        <f t="shared" si="0"/>
        <v>1681645.6800000002</v>
      </c>
      <c r="F19" s="25">
        <f t="shared" si="0"/>
        <v>1626551.7280000001</v>
      </c>
      <c r="G19" s="25">
        <f t="shared" si="0"/>
        <v>1626551.7280000001</v>
      </c>
      <c r="H19" s="25">
        <f t="shared" si="0"/>
        <v>-43821.33399999999</v>
      </c>
      <c r="I19" s="25">
        <f t="shared" si="0"/>
        <v>-54910.667999999976</v>
      </c>
    </row>
    <row r="20" spans="1:9" ht="15">
      <c r="A20" s="23" t="s">
        <v>81</v>
      </c>
      <c r="B20" s="39">
        <v>-8572.61</v>
      </c>
      <c r="C20" s="26">
        <f>B20</f>
        <v>-8572.61</v>
      </c>
      <c r="D20" s="26">
        <v>53041.71</v>
      </c>
      <c r="E20" s="26">
        <v>49856.32</v>
      </c>
      <c r="F20" s="26">
        <v>39600</v>
      </c>
      <c r="G20" s="26">
        <f>F20</f>
        <v>39600</v>
      </c>
      <c r="H20" s="26">
        <f aca="true" t="shared" si="1" ref="H20:I22">B20+D20-F20</f>
        <v>4869.0999999999985</v>
      </c>
      <c r="I20" s="26">
        <v>-8411.87</v>
      </c>
    </row>
    <row r="21" spans="1:9" ht="15">
      <c r="A21" s="23" t="s">
        <v>85</v>
      </c>
      <c r="B21" s="39">
        <v>-38235.4</v>
      </c>
      <c r="C21" s="26">
        <f>B21</f>
        <v>-38235.4</v>
      </c>
      <c r="D21" s="26">
        <v>240019.78</v>
      </c>
      <c r="E21" s="26">
        <f>219587.54+18000</f>
        <v>237587.54</v>
      </c>
      <c r="F21" s="26">
        <f>152832.77*1.2</f>
        <v>183399.324</v>
      </c>
      <c r="G21" s="26">
        <f>F21</f>
        <v>183399.324</v>
      </c>
      <c r="H21" s="26">
        <f t="shared" si="1"/>
        <v>18385.05600000001</v>
      </c>
      <c r="I21" s="26">
        <f t="shared" si="1"/>
        <v>15952.81600000002</v>
      </c>
    </row>
    <row r="22" spans="1:9" ht="15">
      <c r="A22" s="23" t="s">
        <v>86</v>
      </c>
      <c r="B22" s="39">
        <v>-5497.51</v>
      </c>
      <c r="C22" s="26">
        <f>B22</f>
        <v>-5497.51</v>
      </c>
      <c r="D22" s="26">
        <v>54026.9</v>
      </c>
      <c r="E22" s="26">
        <f>45150.65+1590.12+12000</f>
        <v>58740.770000000004</v>
      </c>
      <c r="F22" s="26">
        <f>46057.77*1.2</f>
        <v>55269.32399999999</v>
      </c>
      <c r="G22" s="26">
        <f>F22</f>
        <v>55269.32399999999</v>
      </c>
      <c r="H22" s="26">
        <v>-6649.94</v>
      </c>
      <c r="I22" s="26">
        <f t="shared" si="1"/>
        <v>-2026.0639999999912</v>
      </c>
    </row>
    <row r="23" spans="1:9" ht="15">
      <c r="A23" s="22" t="s">
        <v>87</v>
      </c>
      <c r="B23" s="40">
        <v>-189717.15</v>
      </c>
      <c r="C23" s="27">
        <f>B23</f>
        <v>-189717.15</v>
      </c>
      <c r="D23" s="27">
        <f>1144241.71+125430.34+1646.75+4331.87+82076.56+156099.15</f>
        <v>1513826.3800000001</v>
      </c>
      <c r="E23" s="27">
        <f>1127145.2+48315.85+160000</f>
        <v>1335461.05</v>
      </c>
      <c r="F23" s="27">
        <f>819854.94+122270.88+406157.26</f>
        <v>1348283.08</v>
      </c>
      <c r="G23" s="26">
        <f>F23</f>
        <v>1348283.08</v>
      </c>
      <c r="H23" s="26">
        <v>-60425.55</v>
      </c>
      <c r="I23" s="26">
        <f>H23</f>
        <v>-60425.55</v>
      </c>
    </row>
    <row r="24" spans="1:9" ht="15">
      <c r="A24" s="21" t="s">
        <v>11</v>
      </c>
      <c r="B24" s="38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38">
        <v>0</v>
      </c>
      <c r="I24" s="25">
        <v>0</v>
      </c>
    </row>
    <row r="25" spans="1:9" ht="15" hidden="1">
      <c r="A25" s="22"/>
      <c r="B25" s="40"/>
      <c r="C25" s="27"/>
      <c r="D25" s="27"/>
      <c r="E25" s="27"/>
      <c r="F25" s="27"/>
      <c r="G25" s="27"/>
      <c r="H25" s="27"/>
      <c r="I25" s="27"/>
    </row>
    <row r="26" spans="1:9" ht="15">
      <c r="A26" s="21" t="s">
        <v>12</v>
      </c>
      <c r="B26" s="38">
        <f>B29+B30+B27+B28</f>
        <v>-549792.6799999999</v>
      </c>
      <c r="C26" s="25">
        <f aca="true" t="shared" si="2" ref="C26:I26">C29+C30+C27+C28</f>
        <v>-549792.6799999999</v>
      </c>
      <c r="D26" s="25">
        <f t="shared" si="2"/>
        <v>1919923.15</v>
      </c>
      <c r="E26" s="25">
        <f t="shared" si="2"/>
        <v>1847396.1800000002</v>
      </c>
      <c r="F26" s="25">
        <f t="shared" si="2"/>
        <v>2038210.276</v>
      </c>
      <c r="G26" s="25">
        <f t="shared" si="2"/>
        <v>2038210.276</v>
      </c>
      <c r="H26" s="25">
        <f t="shared" si="2"/>
        <v>-614967.374</v>
      </c>
      <c r="I26" s="25">
        <f t="shared" si="2"/>
        <v>-614967.374</v>
      </c>
    </row>
    <row r="27" spans="1:9" ht="15">
      <c r="A27" s="23" t="s">
        <v>82</v>
      </c>
      <c r="B27" s="39">
        <v>-173809.32</v>
      </c>
      <c r="C27" s="26">
        <f>B27</f>
        <v>-173809.32</v>
      </c>
      <c r="D27" s="26">
        <f>668233.04-30182.8</f>
        <v>638050.24</v>
      </c>
      <c r="E27" s="26">
        <v>600928.92</v>
      </c>
      <c r="F27" s="26">
        <f>D27</f>
        <v>638050.24</v>
      </c>
      <c r="G27" s="26">
        <f>F27</f>
        <v>638050.24</v>
      </c>
      <c r="H27" s="26">
        <v>-203578.36</v>
      </c>
      <c r="I27" s="26">
        <f>H27</f>
        <v>-203578.36</v>
      </c>
    </row>
    <row r="28" spans="1:9" ht="15">
      <c r="A28" s="23" t="s">
        <v>83</v>
      </c>
      <c r="B28" s="39">
        <v>-141598.62</v>
      </c>
      <c r="C28" s="26">
        <f>B28</f>
        <v>-141598.62</v>
      </c>
      <c r="D28" s="26">
        <f>545602.34-24633.98</f>
        <v>520968.36</v>
      </c>
      <c r="E28" s="26">
        <f>490662.25+6737.52</f>
        <v>497399.77</v>
      </c>
      <c r="F28" s="26">
        <f>D28</f>
        <v>520968.36</v>
      </c>
      <c r="G28" s="26">
        <f>F28</f>
        <v>520968.36</v>
      </c>
      <c r="H28" s="26">
        <f>I28</f>
        <v>-165167.20999999996</v>
      </c>
      <c r="I28" s="26">
        <f>C28+E28-G28</f>
        <v>-165167.20999999996</v>
      </c>
    </row>
    <row r="29" spans="1:9" ht="15">
      <c r="A29" s="23" t="s">
        <v>84</v>
      </c>
      <c r="B29" s="39">
        <v>-97747.56</v>
      </c>
      <c r="C29" s="26">
        <f>B29</f>
        <v>-97747.56</v>
      </c>
      <c r="D29" s="26">
        <v>262491.5</v>
      </c>
      <c r="E29" s="26">
        <f>258703.18+1446.98</f>
        <v>260150.16</v>
      </c>
      <c r="F29" s="26">
        <f>218742.92*1.2</f>
        <v>262491.504</v>
      </c>
      <c r="G29" s="26">
        <f>F29</f>
        <v>262491.504</v>
      </c>
      <c r="H29" s="26">
        <f>I29</f>
        <v>-100088.90400000001</v>
      </c>
      <c r="I29" s="26">
        <f>C29+E29-G29</f>
        <v>-100088.90400000001</v>
      </c>
    </row>
    <row r="30" spans="1:9" ht="15">
      <c r="A30" s="22" t="s">
        <v>16</v>
      </c>
      <c r="B30" s="40">
        <v>-136637.18</v>
      </c>
      <c r="C30" s="27">
        <f>B30</f>
        <v>-136637.18</v>
      </c>
      <c r="D30" s="27">
        <v>498413.05</v>
      </c>
      <c r="E30" s="27">
        <f>487803.04+1114.29</f>
        <v>488917.32999999996</v>
      </c>
      <c r="F30" s="27">
        <f>513916.81*1.2</f>
        <v>616700.172</v>
      </c>
      <c r="G30" s="26">
        <f>F30</f>
        <v>616700.172</v>
      </c>
      <c r="H30" s="26">
        <v>-146132.9</v>
      </c>
      <c r="I30" s="26">
        <f>H30</f>
        <v>-146132.9</v>
      </c>
    </row>
    <row r="31" spans="1:9" ht="15">
      <c r="A31" s="21" t="s">
        <v>13</v>
      </c>
      <c r="B31" s="38">
        <v>-56062.92</v>
      </c>
      <c r="C31" s="25">
        <f>B31</f>
        <v>-56062.92</v>
      </c>
      <c r="D31" s="25">
        <f>374610.35+102977.23</f>
        <v>477587.57999999996</v>
      </c>
      <c r="E31" s="25">
        <f>314596.6+10993.75+20000</f>
        <v>345590.35</v>
      </c>
      <c r="F31" s="25">
        <f>342289.31+75163.11</f>
        <v>417452.42</v>
      </c>
      <c r="G31" s="25">
        <f>F31</f>
        <v>417452.42</v>
      </c>
      <c r="H31" s="25">
        <v>-59158.24</v>
      </c>
      <c r="I31" s="25">
        <f>H31</f>
        <v>-59158.24</v>
      </c>
    </row>
    <row r="32" spans="1:9" ht="15">
      <c r="A32" s="22"/>
      <c r="B32" s="27"/>
      <c r="C32" s="27"/>
      <c r="D32" s="27"/>
      <c r="E32" s="27"/>
      <c r="F32" s="27"/>
      <c r="G32" s="27"/>
      <c r="H32" s="27"/>
      <c r="I32" s="27"/>
    </row>
    <row r="33" spans="1:9" ht="15">
      <c r="A33" s="21" t="s">
        <v>14</v>
      </c>
      <c r="B33" s="25"/>
      <c r="C33" s="25"/>
      <c r="D33" s="25"/>
      <c r="E33" s="25"/>
      <c r="F33" s="25"/>
      <c r="G33" s="25"/>
      <c r="H33" s="25"/>
      <c r="I33" s="25"/>
    </row>
    <row r="34" spans="1:9" ht="30" customHeight="1">
      <c r="A34" s="20" t="s">
        <v>15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</row>
    <row r="35" spans="1:9" ht="15">
      <c r="A35" s="24" t="s">
        <v>24</v>
      </c>
      <c r="B35" s="27"/>
      <c r="C35" s="27"/>
      <c r="D35" s="27"/>
      <c r="E35" s="27"/>
      <c r="F35" s="27"/>
      <c r="G35" s="27"/>
      <c r="H35" s="27"/>
      <c r="I35" s="27"/>
    </row>
    <row r="36" spans="1:9" ht="15">
      <c r="A36" s="13" t="s">
        <v>49</v>
      </c>
      <c r="B36" s="28">
        <f aca="true" t="shared" si="3" ref="B36:G36">B19+B26+B31</f>
        <v>-847878.2699999999</v>
      </c>
      <c r="C36" s="28">
        <f t="shared" si="3"/>
        <v>-847878.2699999999</v>
      </c>
      <c r="D36" s="28">
        <f t="shared" si="3"/>
        <v>4258425.5</v>
      </c>
      <c r="E36" s="28">
        <f t="shared" si="3"/>
        <v>3874632.2100000004</v>
      </c>
      <c r="F36" s="28">
        <f t="shared" si="3"/>
        <v>4082214.424</v>
      </c>
      <c r="G36" s="28">
        <f t="shared" si="3"/>
        <v>4082214.424</v>
      </c>
      <c r="H36" s="28">
        <f>H19+H26+H31</f>
        <v>-717946.948</v>
      </c>
      <c r="I36" s="28">
        <f>I19+I26+I31</f>
        <v>-729036.2819999999</v>
      </c>
    </row>
    <row r="38" spans="1:6" ht="15" hidden="1">
      <c r="A38" t="s">
        <v>71</v>
      </c>
      <c r="D38" s="36"/>
      <c r="F38" s="36"/>
    </row>
    <row r="39" spans="1:6" ht="15" hidden="1">
      <c r="A39" t="s">
        <v>70</v>
      </c>
      <c r="F39" s="36"/>
    </row>
    <row r="40" spans="1:6" ht="15" hidden="1">
      <c r="A40" t="s">
        <v>69</v>
      </c>
      <c r="F40" s="36"/>
    </row>
    <row r="41" ht="15" hidden="1"/>
    <row r="42" spans="1:4" ht="15" hidden="1">
      <c r="A42" t="s">
        <v>34</v>
      </c>
      <c r="D42" s="36"/>
    </row>
    <row r="43" spans="1:4" ht="15" hidden="1">
      <c r="A43" t="s">
        <v>35</v>
      </c>
      <c r="D43" s="36"/>
    </row>
    <row r="44" ht="15" hidden="1"/>
    <row r="45" ht="15" hidden="1"/>
    <row r="46" ht="15" hidden="1">
      <c r="A46" s="32" t="s">
        <v>72</v>
      </c>
    </row>
    <row r="47" ht="15">
      <c r="D47" s="36"/>
    </row>
    <row r="48" ht="15">
      <c r="D48" s="36"/>
    </row>
  </sheetData>
  <sheetProtection/>
  <mergeCells count="13">
    <mergeCell ref="G1:I1"/>
    <mergeCell ref="G2:I2"/>
    <mergeCell ref="G3:I3"/>
    <mergeCell ref="F16:G16"/>
    <mergeCell ref="H16:I16"/>
    <mergeCell ref="B16:C16"/>
    <mergeCell ref="D16:E16"/>
    <mergeCell ref="A16:A17"/>
    <mergeCell ref="A7:C7"/>
    <mergeCell ref="A9:C9"/>
    <mergeCell ref="A10:C10"/>
    <mergeCell ref="A11:C11"/>
    <mergeCell ref="A12:C12"/>
  </mergeCells>
  <printOptions/>
  <pageMargins left="0.64" right="0.52" top="0.43307086614173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33">
      <selection activeCell="A59" sqref="A59:C59"/>
    </sheetView>
  </sheetViews>
  <sheetFormatPr defaultColWidth="9.140625" defaultRowHeight="15"/>
  <cols>
    <col min="1" max="1" width="21.00390625" style="0" customWidth="1"/>
    <col min="2" max="7" width="19.00390625" style="0" customWidth="1"/>
  </cols>
  <sheetData>
    <row r="1" ht="15">
      <c r="A1" s="1" t="s">
        <v>51</v>
      </c>
    </row>
    <row r="2" spans="1:7" ht="15">
      <c r="A2" s="57" t="s">
        <v>23</v>
      </c>
      <c r="B2" s="14" t="s">
        <v>58</v>
      </c>
      <c r="C2" s="14" t="s">
        <v>59</v>
      </c>
      <c r="D2" s="14" t="s">
        <v>17</v>
      </c>
      <c r="E2" s="14" t="s">
        <v>20</v>
      </c>
      <c r="F2" s="14" t="s">
        <v>21</v>
      </c>
      <c r="G2" s="14" t="s">
        <v>16</v>
      </c>
    </row>
    <row r="3" spans="1:7" ht="15">
      <c r="A3" s="58"/>
      <c r="B3" s="14" t="s">
        <v>18</v>
      </c>
      <c r="C3" s="14" t="s">
        <v>18</v>
      </c>
      <c r="D3" s="14" t="s">
        <v>18</v>
      </c>
      <c r="E3" s="14" t="s">
        <v>22</v>
      </c>
      <c r="F3" s="14" t="s">
        <v>18</v>
      </c>
      <c r="G3" s="14" t="s">
        <v>19</v>
      </c>
    </row>
    <row r="4" spans="1:7" ht="15" hidden="1">
      <c r="A4" s="18" t="s">
        <v>60</v>
      </c>
      <c r="B4" s="29"/>
      <c r="C4" s="29"/>
      <c r="D4" s="29"/>
      <c r="E4" s="29"/>
      <c r="F4" s="29"/>
      <c r="G4" s="29"/>
    </row>
    <row r="5" spans="1:7" ht="15" hidden="1">
      <c r="A5" s="18" t="s">
        <v>24</v>
      </c>
      <c r="B5" s="29"/>
      <c r="C5" s="29"/>
      <c r="D5" s="29"/>
      <c r="E5" s="29"/>
      <c r="F5" s="29"/>
      <c r="G5" s="29"/>
    </row>
    <row r="6" spans="1:7" ht="15" hidden="1">
      <c r="A6" s="18" t="s">
        <v>24</v>
      </c>
      <c r="B6" s="29"/>
      <c r="C6" s="29"/>
      <c r="D6" s="29"/>
      <c r="E6" s="29"/>
      <c r="F6" s="29"/>
      <c r="G6" s="29"/>
    </row>
    <row r="7" spans="1:7" ht="15" hidden="1">
      <c r="A7" s="18" t="s">
        <v>61</v>
      </c>
      <c r="B7" s="29"/>
      <c r="C7" s="29"/>
      <c r="D7" s="29"/>
      <c r="E7" s="29"/>
      <c r="F7" s="29"/>
      <c r="G7" s="29"/>
    </row>
    <row r="8" spans="1:7" ht="15">
      <c r="A8" s="19" t="s">
        <v>49</v>
      </c>
      <c r="B8" s="30">
        <f>(B25/((B14+B13)/2))</f>
        <v>8338.161971830985</v>
      </c>
      <c r="C8" s="30">
        <f>(C25/((C14+C13)/2))</f>
        <v>2627.8056261888078</v>
      </c>
      <c r="D8" s="30">
        <f>(D25/((D14+D13)/2))</f>
        <v>8338.346053319394</v>
      </c>
      <c r="E8" s="30">
        <f>(E25/((E14+E13)/2))</f>
        <v>31147.44178082192</v>
      </c>
      <c r="F8" s="30">
        <v>0</v>
      </c>
      <c r="G8" s="30">
        <f>(G25/((G14+G13)/2))</f>
        <v>413.6539795822546</v>
      </c>
    </row>
    <row r="10" ht="15">
      <c r="A10" s="1" t="s">
        <v>52</v>
      </c>
    </row>
    <row r="11" spans="1:7" ht="15">
      <c r="A11" s="59" t="s">
        <v>23</v>
      </c>
      <c r="B11" s="14" t="s">
        <v>58</v>
      </c>
      <c r="C11" s="14" t="s">
        <v>59</v>
      </c>
      <c r="D11" s="14" t="s">
        <v>17</v>
      </c>
      <c r="E11" s="14" t="s">
        <v>20</v>
      </c>
      <c r="F11" s="14" t="s">
        <v>21</v>
      </c>
      <c r="G11" s="14" t="s">
        <v>16</v>
      </c>
    </row>
    <row r="12" spans="1:7" ht="15">
      <c r="A12" s="59"/>
      <c r="B12" s="14" t="s">
        <v>25</v>
      </c>
      <c r="C12" s="14" t="s">
        <v>25</v>
      </c>
      <c r="D12" s="14" t="s">
        <v>25</v>
      </c>
      <c r="E12" s="14" t="s">
        <v>27</v>
      </c>
      <c r="F12" s="14" t="s">
        <v>25</v>
      </c>
      <c r="G12" s="14" t="s">
        <v>26</v>
      </c>
    </row>
    <row r="13" spans="1:7" ht="15.75">
      <c r="A13" s="18" t="s">
        <v>60</v>
      </c>
      <c r="B13" s="35">
        <v>62.06</v>
      </c>
      <c r="C13" s="35">
        <v>99.89</v>
      </c>
      <c r="D13" s="35">
        <v>76.1</v>
      </c>
      <c r="E13" s="35">
        <v>2.87</v>
      </c>
      <c r="F13" s="35">
        <v>0</v>
      </c>
      <c r="G13" s="35">
        <v>1490.86</v>
      </c>
    </row>
    <row r="14" spans="1:7" ht="15.75">
      <c r="A14" s="18" t="s">
        <v>88</v>
      </c>
      <c r="B14" s="35">
        <v>62.9</v>
      </c>
      <c r="C14" s="35">
        <v>99.89</v>
      </c>
      <c r="D14" s="35">
        <v>76.94</v>
      </c>
      <c r="E14" s="35">
        <v>2.97</v>
      </c>
      <c r="F14" s="35">
        <v>0</v>
      </c>
      <c r="G14" s="35">
        <v>1490.86</v>
      </c>
    </row>
    <row r="15" spans="1:7" ht="15" hidden="1">
      <c r="A15" s="18" t="s">
        <v>24</v>
      </c>
      <c r="B15" s="29"/>
      <c r="C15" s="29"/>
      <c r="D15" s="29"/>
      <c r="E15" s="29"/>
      <c r="F15" s="29"/>
      <c r="G15" s="29"/>
    </row>
    <row r="16" spans="1:7" ht="15" hidden="1">
      <c r="A16" s="18" t="s">
        <v>61</v>
      </c>
      <c r="B16" s="29"/>
      <c r="C16" s="29"/>
      <c r="D16" s="29"/>
      <c r="E16" s="29"/>
      <c r="F16" s="29"/>
      <c r="G16" s="29"/>
    </row>
    <row r="18" ht="15">
      <c r="A18" s="1" t="s">
        <v>53</v>
      </c>
    </row>
    <row r="19" spans="1:7" ht="15">
      <c r="A19" s="59" t="s">
        <v>23</v>
      </c>
      <c r="B19" s="14" t="s">
        <v>58</v>
      </c>
      <c r="C19" s="14" t="s">
        <v>59</v>
      </c>
      <c r="D19" s="14" t="s">
        <v>17</v>
      </c>
      <c r="E19" s="14" t="s">
        <v>20</v>
      </c>
      <c r="F19" s="14" t="s">
        <v>21</v>
      </c>
      <c r="G19" s="14" t="s">
        <v>16</v>
      </c>
    </row>
    <row r="20" spans="1:7" ht="15">
      <c r="A20" s="59"/>
      <c r="B20" s="14" t="s">
        <v>28</v>
      </c>
      <c r="C20" s="14" t="s">
        <v>28</v>
      </c>
      <c r="D20" s="14" t="s">
        <v>28</v>
      </c>
      <c r="E20" s="14" t="s">
        <v>28</v>
      </c>
      <c r="F20" s="14" t="s">
        <v>28</v>
      </c>
      <c r="G20" s="14" t="s">
        <v>28</v>
      </c>
    </row>
    <row r="21" spans="1:7" ht="15" hidden="1">
      <c r="A21" s="18" t="s">
        <v>60</v>
      </c>
      <c r="B21" s="29"/>
      <c r="C21" s="29"/>
      <c r="D21" s="29"/>
      <c r="E21" s="29"/>
      <c r="F21" s="29"/>
      <c r="G21" s="29"/>
    </row>
    <row r="22" spans="1:7" ht="15" hidden="1">
      <c r="A22" s="18" t="s">
        <v>24</v>
      </c>
      <c r="B22" s="29"/>
      <c r="C22" s="29"/>
      <c r="D22" s="29"/>
      <c r="E22" s="29"/>
      <c r="F22" s="29"/>
      <c r="G22" s="29"/>
    </row>
    <row r="23" spans="1:7" ht="15" hidden="1">
      <c r="A23" s="18" t="s">
        <v>24</v>
      </c>
      <c r="B23" s="29"/>
      <c r="C23" s="29"/>
      <c r="D23" s="29"/>
      <c r="E23" s="29"/>
      <c r="F23" s="29"/>
      <c r="G23" s="29"/>
    </row>
    <row r="24" spans="1:7" ht="15" hidden="1">
      <c r="A24" s="18" t="s">
        <v>61</v>
      </c>
      <c r="B24" s="29"/>
      <c r="C24" s="29"/>
      <c r="D24" s="29"/>
      <c r="E24" s="29"/>
      <c r="F24" s="29"/>
      <c r="G24" s="29"/>
    </row>
    <row r="25" spans="1:7" ht="15">
      <c r="A25" s="19" t="s">
        <v>49</v>
      </c>
      <c r="B25" s="29">
        <f>'Форма 1'!F28</f>
        <v>520968.36</v>
      </c>
      <c r="C25" s="29">
        <f>'Форма 1'!F29</f>
        <v>262491.504</v>
      </c>
      <c r="D25" s="29">
        <f>'Форма 1'!F27</f>
        <v>638050.24</v>
      </c>
      <c r="E25" s="29">
        <v>90950.53</v>
      </c>
      <c r="F25" s="29">
        <v>0</v>
      </c>
      <c r="G25" s="29">
        <f>'Форма 1'!F30</f>
        <v>616700.172</v>
      </c>
    </row>
    <row r="27" ht="15">
      <c r="A27" s="1" t="s">
        <v>54</v>
      </c>
    </row>
    <row r="28" spans="1:7" ht="75">
      <c r="A28" s="51" t="s">
        <v>31</v>
      </c>
      <c r="B28" s="51"/>
      <c r="C28" s="51"/>
      <c r="D28" s="34" t="s">
        <v>62</v>
      </c>
      <c r="E28" s="34" t="s">
        <v>73</v>
      </c>
      <c r="F28" s="34" t="s">
        <v>29</v>
      </c>
      <c r="G28" s="34" t="s">
        <v>30</v>
      </c>
    </row>
    <row r="29" spans="1:7" ht="15">
      <c r="A29" s="56" t="s">
        <v>89</v>
      </c>
      <c r="B29" s="56"/>
      <c r="C29" s="56"/>
      <c r="D29" s="33"/>
      <c r="E29" s="33"/>
      <c r="F29" s="31"/>
      <c r="G29" s="4"/>
    </row>
    <row r="30" spans="1:7" ht="15" hidden="1">
      <c r="A30" s="54" t="s">
        <v>33</v>
      </c>
      <c r="B30" s="54"/>
      <c r="C30" s="54"/>
      <c r="D30" s="33"/>
      <c r="E30" s="33"/>
      <c r="F30" s="31"/>
      <c r="G30" s="4"/>
    </row>
    <row r="31" spans="1:7" ht="15" hidden="1">
      <c r="A31" s="55" t="s">
        <v>24</v>
      </c>
      <c r="B31" s="55"/>
      <c r="C31" s="55"/>
      <c r="D31" s="33"/>
      <c r="E31" s="33"/>
      <c r="F31" s="31"/>
      <c r="G31" s="4"/>
    </row>
    <row r="32" spans="1:7" ht="15" hidden="1">
      <c r="A32" s="17" t="s">
        <v>49</v>
      </c>
      <c r="B32" s="15"/>
      <c r="C32" s="15"/>
      <c r="D32" s="16"/>
      <c r="E32" s="16"/>
      <c r="G32" s="31"/>
    </row>
    <row r="34" ht="15">
      <c r="A34" s="1" t="s">
        <v>55</v>
      </c>
    </row>
    <row r="35" spans="1:7" ht="75">
      <c r="A35" s="51" t="s">
        <v>31</v>
      </c>
      <c r="B35" s="51"/>
      <c r="C35" s="51"/>
      <c r="D35" s="8" t="s">
        <v>62</v>
      </c>
      <c r="E35" s="8" t="s">
        <v>73</v>
      </c>
      <c r="F35" s="5" t="s">
        <v>29</v>
      </c>
      <c r="G35" s="5" t="s">
        <v>30</v>
      </c>
    </row>
    <row r="36" spans="1:7" ht="15">
      <c r="A36" s="56" t="s">
        <v>90</v>
      </c>
      <c r="B36" s="56"/>
      <c r="C36" s="56"/>
      <c r="D36" s="33" t="s">
        <v>126</v>
      </c>
      <c r="E36" s="33" t="s">
        <v>125</v>
      </c>
      <c r="F36" s="31"/>
      <c r="G36" s="4"/>
    </row>
    <row r="37" spans="1:7" ht="15">
      <c r="A37" s="56" t="s">
        <v>91</v>
      </c>
      <c r="B37" s="56"/>
      <c r="C37" s="56"/>
      <c r="D37" s="33" t="s">
        <v>127</v>
      </c>
      <c r="E37" s="33" t="s">
        <v>125</v>
      </c>
      <c r="F37" s="31"/>
      <c r="G37" s="4"/>
    </row>
    <row r="38" spans="1:7" ht="15">
      <c r="A38" s="56" t="s">
        <v>92</v>
      </c>
      <c r="B38" s="56"/>
      <c r="C38" s="56"/>
      <c r="D38" s="33" t="s">
        <v>99</v>
      </c>
      <c r="E38" s="33" t="s">
        <v>125</v>
      </c>
      <c r="F38" s="31"/>
      <c r="G38" s="4"/>
    </row>
    <row r="39" spans="1:7" ht="15">
      <c r="A39" s="56" t="s">
        <v>94</v>
      </c>
      <c r="B39" s="56"/>
      <c r="C39" s="56"/>
      <c r="D39" s="33" t="s">
        <v>95</v>
      </c>
      <c r="E39" s="33" t="s">
        <v>125</v>
      </c>
      <c r="F39" s="31"/>
      <c r="G39" s="4"/>
    </row>
    <row r="40" spans="1:7" ht="15">
      <c r="A40" s="56" t="s">
        <v>96</v>
      </c>
      <c r="B40" s="56"/>
      <c r="C40" s="56"/>
      <c r="D40" s="33" t="s">
        <v>93</v>
      </c>
      <c r="E40" s="33" t="s">
        <v>125</v>
      </c>
      <c r="F40" s="31"/>
      <c r="G40" s="4"/>
    </row>
    <row r="41" spans="1:7" ht="15">
      <c r="A41" s="56" t="s">
        <v>97</v>
      </c>
      <c r="B41" s="56"/>
      <c r="C41" s="56"/>
      <c r="D41" s="33" t="s">
        <v>93</v>
      </c>
      <c r="E41" s="33" t="s">
        <v>125</v>
      </c>
      <c r="F41" s="31"/>
      <c r="G41" s="4"/>
    </row>
    <row r="42" spans="1:7" ht="15">
      <c r="A42" s="56" t="s">
        <v>98</v>
      </c>
      <c r="B42" s="56"/>
      <c r="C42" s="56"/>
      <c r="D42" s="33" t="s">
        <v>102</v>
      </c>
      <c r="E42" s="33" t="s">
        <v>125</v>
      </c>
      <c r="F42" s="31"/>
      <c r="G42" s="4"/>
    </row>
    <row r="43" spans="1:7" ht="15">
      <c r="A43" s="56" t="s">
        <v>100</v>
      </c>
      <c r="B43" s="56"/>
      <c r="C43" s="56"/>
      <c r="D43" s="33" t="s">
        <v>102</v>
      </c>
      <c r="E43" s="33" t="s">
        <v>125</v>
      </c>
      <c r="F43" s="31"/>
      <c r="G43" s="4"/>
    </row>
    <row r="44" spans="1:7" ht="15">
      <c r="A44" s="56" t="s">
        <v>128</v>
      </c>
      <c r="B44" s="56"/>
      <c r="C44" s="56"/>
      <c r="D44" s="33" t="s">
        <v>129</v>
      </c>
      <c r="E44" s="33" t="s">
        <v>125</v>
      </c>
      <c r="F44" s="31"/>
      <c r="G44" s="4"/>
    </row>
    <row r="45" spans="1:7" ht="15">
      <c r="A45" s="56" t="s">
        <v>105</v>
      </c>
      <c r="B45" s="56"/>
      <c r="C45" s="56"/>
      <c r="D45" s="33" t="s">
        <v>101</v>
      </c>
      <c r="E45" s="33" t="s">
        <v>125</v>
      </c>
      <c r="F45" s="31"/>
      <c r="G45" s="4"/>
    </row>
    <row r="46" spans="1:7" ht="15">
      <c r="A46" s="56" t="s">
        <v>131</v>
      </c>
      <c r="B46" s="56"/>
      <c r="C46" s="56"/>
      <c r="D46" s="33" t="s">
        <v>101</v>
      </c>
      <c r="E46" s="33" t="s">
        <v>125</v>
      </c>
      <c r="F46" s="31"/>
      <c r="G46" s="4"/>
    </row>
    <row r="47" spans="1:7" ht="15">
      <c r="A47" s="56" t="s">
        <v>109</v>
      </c>
      <c r="B47" s="56"/>
      <c r="C47" s="56"/>
      <c r="D47" s="33" t="s">
        <v>130</v>
      </c>
      <c r="E47" s="33" t="s">
        <v>125</v>
      </c>
      <c r="F47" s="31"/>
      <c r="G47" s="4"/>
    </row>
    <row r="48" spans="1:7" ht="15">
      <c r="A48" s="56" t="s">
        <v>110</v>
      </c>
      <c r="B48" s="56"/>
      <c r="C48" s="56"/>
      <c r="D48" s="33" t="s">
        <v>106</v>
      </c>
      <c r="E48" s="33" t="s">
        <v>125</v>
      </c>
      <c r="F48" s="31"/>
      <c r="G48" s="4"/>
    </row>
    <row r="49" spans="1:7" ht="15">
      <c r="A49" s="56" t="s">
        <v>111</v>
      </c>
      <c r="B49" s="56"/>
      <c r="C49" s="56"/>
      <c r="D49" s="33" t="s">
        <v>103</v>
      </c>
      <c r="E49" s="33" t="s">
        <v>125</v>
      </c>
      <c r="F49" s="31"/>
      <c r="G49" s="4"/>
    </row>
    <row r="50" spans="1:7" ht="15">
      <c r="A50" s="56" t="s">
        <v>112</v>
      </c>
      <c r="B50" s="56"/>
      <c r="C50" s="56"/>
      <c r="D50" s="33" t="s">
        <v>132</v>
      </c>
      <c r="E50" s="33" t="s">
        <v>125</v>
      </c>
      <c r="F50" s="31"/>
      <c r="G50" s="4"/>
    </row>
    <row r="51" spans="1:7" ht="15">
      <c r="A51" s="56" t="s">
        <v>113</v>
      </c>
      <c r="B51" s="56"/>
      <c r="C51" s="56"/>
      <c r="D51" s="33" t="s">
        <v>107</v>
      </c>
      <c r="E51" s="33" t="s">
        <v>125</v>
      </c>
      <c r="F51" s="31"/>
      <c r="G51" s="4"/>
    </row>
    <row r="52" spans="1:7" ht="15">
      <c r="A52" s="56" t="s">
        <v>114</v>
      </c>
      <c r="B52" s="56"/>
      <c r="C52" s="56"/>
      <c r="D52" s="33" t="s">
        <v>108</v>
      </c>
      <c r="E52" s="33" t="s">
        <v>125</v>
      </c>
      <c r="F52" s="31"/>
      <c r="G52" s="4"/>
    </row>
    <row r="53" spans="1:7" ht="15">
      <c r="A53" s="56" t="s">
        <v>115</v>
      </c>
      <c r="B53" s="56"/>
      <c r="C53" s="56"/>
      <c r="D53" s="33" t="s">
        <v>104</v>
      </c>
      <c r="E53" s="33" t="s">
        <v>125</v>
      </c>
      <c r="F53" s="31"/>
      <c r="G53" s="4"/>
    </row>
    <row r="54" spans="1:7" ht="15">
      <c r="A54" s="56" t="s">
        <v>116</v>
      </c>
      <c r="B54" s="56"/>
      <c r="C54" s="56"/>
      <c r="D54" s="33" t="s">
        <v>133</v>
      </c>
      <c r="E54" s="33" t="s">
        <v>125</v>
      </c>
      <c r="F54" s="31"/>
      <c r="G54" s="4"/>
    </row>
    <row r="55" spans="1:7" ht="15">
      <c r="A55" s="56" t="s">
        <v>117</v>
      </c>
      <c r="B55" s="56"/>
      <c r="C55" s="56"/>
      <c r="D55" s="33" t="s">
        <v>134</v>
      </c>
      <c r="E55" s="33" t="s">
        <v>125</v>
      </c>
      <c r="F55" s="31"/>
      <c r="G55" s="4"/>
    </row>
    <row r="56" spans="1:7" ht="15">
      <c r="A56" s="56" t="s">
        <v>118</v>
      </c>
      <c r="B56" s="56"/>
      <c r="C56" s="56"/>
      <c r="D56" s="33" t="s">
        <v>135</v>
      </c>
      <c r="E56" s="37">
        <v>43989</v>
      </c>
      <c r="F56" s="31"/>
      <c r="G56" s="4"/>
    </row>
    <row r="57" spans="1:7" ht="15">
      <c r="A57" s="56" t="s">
        <v>136</v>
      </c>
      <c r="B57" s="56"/>
      <c r="C57" s="56"/>
      <c r="D57" s="33" t="s">
        <v>101</v>
      </c>
      <c r="E57" s="37">
        <v>44083</v>
      </c>
      <c r="F57" s="31"/>
      <c r="G57" s="4"/>
    </row>
    <row r="58" spans="1:7" ht="15">
      <c r="A58" s="56" t="s">
        <v>137</v>
      </c>
      <c r="B58" s="56"/>
      <c r="C58" s="56"/>
      <c r="D58" s="33" t="s">
        <v>102</v>
      </c>
      <c r="E58" s="33" t="s">
        <v>125</v>
      </c>
      <c r="F58" s="31"/>
      <c r="G58" s="4"/>
    </row>
    <row r="59" spans="1:7" ht="15">
      <c r="A59" s="56" t="s">
        <v>119</v>
      </c>
      <c r="B59" s="56"/>
      <c r="C59" s="56"/>
      <c r="D59" s="33" t="s">
        <v>93</v>
      </c>
      <c r="E59" s="33" t="s">
        <v>125</v>
      </c>
      <c r="F59" s="31"/>
      <c r="G59" s="4"/>
    </row>
    <row r="60" spans="1:7" ht="15">
      <c r="A60" s="56" t="s">
        <v>120</v>
      </c>
      <c r="B60" s="56"/>
      <c r="C60" s="56"/>
      <c r="D60" s="33" t="s">
        <v>135</v>
      </c>
      <c r="E60" s="33" t="s">
        <v>125</v>
      </c>
      <c r="F60" s="31"/>
      <c r="G60" s="4"/>
    </row>
    <row r="61" spans="1:7" ht="15">
      <c r="A61" s="55" t="s">
        <v>24</v>
      </c>
      <c r="B61" s="55"/>
      <c r="C61" s="55"/>
      <c r="D61" s="33"/>
      <c r="E61" s="33"/>
      <c r="F61" s="31"/>
      <c r="G61" s="4"/>
    </row>
    <row r="62" spans="1:7" ht="15">
      <c r="A62" s="17" t="s">
        <v>49</v>
      </c>
      <c r="B62" s="15"/>
      <c r="C62" s="15"/>
      <c r="D62" s="16"/>
      <c r="E62" s="16"/>
      <c r="G62" s="31"/>
    </row>
    <row r="64" ht="15" hidden="1">
      <c r="A64" s="1" t="s">
        <v>56</v>
      </c>
    </row>
    <row r="65" spans="1:7" ht="75" hidden="1">
      <c r="A65" s="51" t="s">
        <v>63</v>
      </c>
      <c r="B65" s="51"/>
      <c r="C65" s="51"/>
      <c r="D65" s="34" t="s">
        <v>62</v>
      </c>
      <c r="E65" s="34" t="s">
        <v>74</v>
      </c>
      <c r="F65" s="34" t="s">
        <v>75</v>
      </c>
      <c r="G65" s="34" t="s">
        <v>76</v>
      </c>
    </row>
    <row r="66" spans="1:7" ht="15" hidden="1">
      <c r="A66" s="56" t="s">
        <v>32</v>
      </c>
      <c r="B66" s="56"/>
      <c r="C66" s="56"/>
      <c r="D66" s="33"/>
      <c r="E66" s="33"/>
      <c r="F66" s="31"/>
      <c r="G66" s="4"/>
    </row>
    <row r="67" spans="1:7" ht="15" hidden="1">
      <c r="A67" s="54" t="s">
        <v>33</v>
      </c>
      <c r="B67" s="54"/>
      <c r="C67" s="54"/>
      <c r="D67" s="33"/>
      <c r="E67" s="33"/>
      <c r="F67" s="31"/>
      <c r="G67" s="4"/>
    </row>
    <row r="68" spans="1:7" ht="15" hidden="1">
      <c r="A68" s="55" t="s">
        <v>24</v>
      </c>
      <c r="B68" s="55"/>
      <c r="C68" s="55"/>
      <c r="D68" s="33"/>
      <c r="E68" s="33"/>
      <c r="F68" s="31"/>
      <c r="G68" s="4"/>
    </row>
    <row r="69" spans="1:7" ht="15" hidden="1">
      <c r="A69" s="17" t="s">
        <v>49</v>
      </c>
      <c r="B69" s="15"/>
      <c r="C69" s="15"/>
      <c r="D69" s="16"/>
      <c r="E69" s="16"/>
      <c r="G69" s="31"/>
    </row>
    <row r="70" ht="15" hidden="1"/>
    <row r="71" ht="15" hidden="1">
      <c r="A71" s="1" t="s">
        <v>57</v>
      </c>
    </row>
    <row r="72" spans="1:7" ht="75" hidden="1">
      <c r="A72" s="51" t="s">
        <v>63</v>
      </c>
      <c r="B72" s="51"/>
      <c r="C72" s="51"/>
      <c r="D72" s="8" t="s">
        <v>62</v>
      </c>
      <c r="E72" s="8" t="s">
        <v>74</v>
      </c>
      <c r="F72" s="8" t="s">
        <v>75</v>
      </c>
      <c r="G72" s="8" t="s">
        <v>76</v>
      </c>
    </row>
    <row r="73" spans="1:7" ht="15" hidden="1">
      <c r="A73" s="56" t="s">
        <v>32</v>
      </c>
      <c r="B73" s="56"/>
      <c r="C73" s="56"/>
      <c r="D73" s="33"/>
      <c r="E73" s="33"/>
      <c r="F73" s="31"/>
      <c r="G73" s="4"/>
    </row>
    <row r="74" spans="1:7" ht="15" hidden="1">
      <c r="A74" s="54" t="s">
        <v>33</v>
      </c>
      <c r="B74" s="54"/>
      <c r="C74" s="54"/>
      <c r="D74" s="33"/>
      <c r="E74" s="33"/>
      <c r="F74" s="31"/>
      <c r="G74" s="4"/>
    </row>
    <row r="75" spans="1:7" ht="15" hidden="1">
      <c r="A75" s="55" t="s">
        <v>24</v>
      </c>
      <c r="B75" s="55"/>
      <c r="C75" s="55"/>
      <c r="D75" s="33"/>
      <c r="E75" s="33"/>
      <c r="F75" s="31"/>
      <c r="G75" s="4"/>
    </row>
    <row r="76" spans="1:7" ht="15" hidden="1">
      <c r="A76" s="17" t="s">
        <v>49</v>
      </c>
      <c r="B76" s="15"/>
      <c r="C76" s="15"/>
      <c r="D76" s="16"/>
      <c r="E76" s="16"/>
      <c r="G76" s="31"/>
    </row>
    <row r="77" ht="15" hidden="1"/>
    <row r="78" ht="15" hidden="1">
      <c r="A78" t="s">
        <v>34</v>
      </c>
    </row>
    <row r="79" ht="15" hidden="1">
      <c r="A79" t="s">
        <v>35</v>
      </c>
    </row>
  </sheetData>
  <sheetProtection/>
  <mergeCells count="42">
    <mergeCell ref="A58:C58"/>
    <mergeCell ref="A59:C59"/>
    <mergeCell ref="A60:C60"/>
    <mergeCell ref="A46:C46"/>
    <mergeCell ref="A53:C53"/>
    <mergeCell ref="A54:C54"/>
    <mergeCell ref="A55:C55"/>
    <mergeCell ref="A56:C56"/>
    <mergeCell ref="A57:C57"/>
    <mergeCell ref="A47:C47"/>
    <mergeCell ref="A49:C49"/>
    <mergeCell ref="A50:C50"/>
    <mergeCell ref="A51:C51"/>
    <mergeCell ref="A52:C52"/>
    <mergeCell ref="A40:C40"/>
    <mergeCell ref="A41:C41"/>
    <mergeCell ref="A42:C42"/>
    <mergeCell ref="A43:C43"/>
    <mergeCell ref="A44:C44"/>
    <mergeCell ref="A31:C31"/>
    <mergeCell ref="A2:A3"/>
    <mergeCell ref="A11:A12"/>
    <mergeCell ref="A19:A20"/>
    <mergeCell ref="A28:C28"/>
    <mergeCell ref="A29:C29"/>
    <mergeCell ref="A30:C30"/>
    <mergeCell ref="A61:C61"/>
    <mergeCell ref="A65:C65"/>
    <mergeCell ref="A66:C66"/>
    <mergeCell ref="A35:C35"/>
    <mergeCell ref="A36:C36"/>
    <mergeCell ref="A37:C37"/>
    <mergeCell ref="A38:C38"/>
    <mergeCell ref="A39:C39"/>
    <mergeCell ref="A45:C45"/>
    <mergeCell ref="A48:C48"/>
    <mergeCell ref="A67:C67"/>
    <mergeCell ref="A74:C74"/>
    <mergeCell ref="A75:C75"/>
    <mergeCell ref="A68:C68"/>
    <mergeCell ref="A72:C72"/>
    <mergeCell ref="A73:C73"/>
  </mergeCells>
  <printOptions/>
  <pageMargins left="0.7086614173228347" right="0.7086614173228347" top="0.5118110236220472" bottom="0.3937007874015748" header="0.31496062992125984" footer="0.31496062992125984"/>
  <pageSetup fitToHeight="6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S5" sqref="S5"/>
    </sheetView>
  </sheetViews>
  <sheetFormatPr defaultColWidth="9.140625" defaultRowHeight="15"/>
  <cols>
    <col min="1" max="9" width="15.57421875" style="0" customWidth="1"/>
  </cols>
  <sheetData>
    <row r="1" spans="1:9" ht="15">
      <c r="A1" s="60"/>
      <c r="B1" s="60" t="s">
        <v>138</v>
      </c>
      <c r="C1" s="60"/>
      <c r="D1" s="60"/>
      <c r="E1" s="60"/>
      <c r="F1" s="60"/>
      <c r="G1" s="60"/>
      <c r="H1" s="60"/>
      <c r="I1" s="60"/>
    </row>
    <row r="2" spans="1:9" ht="15">
      <c r="A2" s="60"/>
      <c r="B2" s="60" t="s">
        <v>139</v>
      </c>
      <c r="C2" s="60"/>
      <c r="D2" s="60"/>
      <c r="E2" s="60"/>
      <c r="F2" s="60"/>
      <c r="G2" s="60"/>
      <c r="H2" s="60"/>
      <c r="I2" s="60"/>
    </row>
    <row r="3" spans="1:9" ht="15">
      <c r="A3" s="60"/>
      <c r="B3" s="60"/>
      <c r="C3" s="60"/>
      <c r="D3" s="60"/>
      <c r="E3" s="60"/>
      <c r="F3" s="60"/>
      <c r="G3" s="60"/>
      <c r="H3" s="60"/>
      <c r="I3" s="60"/>
    </row>
    <row r="4" spans="1:9" ht="180">
      <c r="A4" s="61" t="s">
        <v>23</v>
      </c>
      <c r="B4" s="61" t="s">
        <v>140</v>
      </c>
      <c r="C4" s="61" t="s">
        <v>141</v>
      </c>
      <c r="D4" s="61" t="s">
        <v>142</v>
      </c>
      <c r="E4" s="61" t="s">
        <v>143</v>
      </c>
      <c r="F4" s="61" t="s">
        <v>144</v>
      </c>
      <c r="G4" s="61" t="s">
        <v>145</v>
      </c>
      <c r="H4" s="61" t="s">
        <v>146</v>
      </c>
      <c r="I4" s="61" t="s">
        <v>147</v>
      </c>
    </row>
    <row r="5" spans="1:9" ht="60">
      <c r="A5" s="61" t="s">
        <v>148</v>
      </c>
      <c r="B5" s="61"/>
      <c r="C5" s="61"/>
      <c r="D5" s="61"/>
      <c r="E5" s="61"/>
      <c r="F5" s="61"/>
      <c r="G5" s="61"/>
      <c r="H5" s="62">
        <v>0</v>
      </c>
      <c r="I5" s="62">
        <v>0</v>
      </c>
    </row>
    <row r="6" spans="1:9" ht="15">
      <c r="A6" s="63" t="s">
        <v>149</v>
      </c>
      <c r="B6" s="63"/>
      <c r="C6" s="63"/>
      <c r="D6" s="63"/>
      <c r="E6" s="63"/>
      <c r="F6" s="63"/>
      <c r="G6" s="63"/>
      <c r="H6" s="63"/>
      <c r="I6" s="63"/>
    </row>
    <row r="7" spans="1:9" ht="15">
      <c r="A7" s="63" t="s">
        <v>150</v>
      </c>
      <c r="B7" s="63"/>
      <c r="C7" s="63"/>
      <c r="D7" s="63"/>
      <c r="E7" s="63"/>
      <c r="F7" s="63"/>
      <c r="G7" s="63"/>
      <c r="H7" s="63"/>
      <c r="I7" s="63"/>
    </row>
    <row r="8" spans="1:9" ht="15">
      <c r="A8" s="63" t="s">
        <v>151</v>
      </c>
      <c r="B8" s="63">
        <v>5000</v>
      </c>
      <c r="C8" s="63">
        <v>5000</v>
      </c>
      <c r="D8" s="63">
        <v>0</v>
      </c>
      <c r="E8" s="63"/>
      <c r="F8" s="63"/>
      <c r="G8" s="63"/>
      <c r="H8" s="63"/>
      <c r="I8" s="63"/>
    </row>
    <row r="9" spans="1:9" ht="15">
      <c r="A9" s="63" t="s">
        <v>152</v>
      </c>
      <c r="B9" s="63">
        <v>5000</v>
      </c>
      <c r="C9" s="63">
        <v>5000</v>
      </c>
      <c r="D9" s="63">
        <v>0</v>
      </c>
      <c r="E9" s="63"/>
      <c r="F9" s="63"/>
      <c r="G9" s="63"/>
      <c r="H9" s="63"/>
      <c r="I9" s="63"/>
    </row>
    <row r="10" spans="1:9" ht="15">
      <c r="A10" s="63" t="s">
        <v>153</v>
      </c>
      <c r="B10" s="63">
        <v>5000</v>
      </c>
      <c r="C10" s="63">
        <v>5000</v>
      </c>
      <c r="D10" s="63">
        <v>0</v>
      </c>
      <c r="E10" s="63"/>
      <c r="F10" s="63"/>
      <c r="G10" s="63"/>
      <c r="H10" s="63"/>
      <c r="I10" s="63"/>
    </row>
    <row r="11" spans="1:9" ht="15">
      <c r="A11" s="63" t="s">
        <v>154</v>
      </c>
      <c r="B11" s="63">
        <v>5000</v>
      </c>
      <c r="C11" s="63">
        <v>0</v>
      </c>
      <c r="D11" s="63">
        <v>0</v>
      </c>
      <c r="E11" s="63"/>
      <c r="F11" s="63"/>
      <c r="G11" s="63"/>
      <c r="H11" s="63"/>
      <c r="I11" s="63"/>
    </row>
    <row r="12" spans="1:9" ht="15">
      <c r="A12" s="63" t="s">
        <v>155</v>
      </c>
      <c r="B12" s="63">
        <v>5000</v>
      </c>
      <c r="C12" s="63">
        <v>10000</v>
      </c>
      <c r="D12" s="63">
        <v>0</v>
      </c>
      <c r="E12" s="63"/>
      <c r="F12" s="63"/>
      <c r="G12" s="63"/>
      <c r="H12" s="63"/>
      <c r="I12" s="63"/>
    </row>
    <row r="13" spans="1:9" ht="15">
      <c r="A13" s="63" t="s">
        <v>156</v>
      </c>
      <c r="B13" s="63">
        <v>5000</v>
      </c>
      <c r="C13" s="63">
        <v>5000</v>
      </c>
      <c r="D13" s="63">
        <v>0</v>
      </c>
      <c r="E13" s="63"/>
      <c r="F13" s="63"/>
      <c r="G13" s="63"/>
      <c r="H13" s="63"/>
      <c r="I13" s="63"/>
    </row>
    <row r="14" spans="1:9" ht="15">
      <c r="A14" s="63" t="s">
        <v>157</v>
      </c>
      <c r="B14" s="63">
        <v>5000</v>
      </c>
      <c r="C14" s="63">
        <v>5000</v>
      </c>
      <c r="D14" s="63">
        <v>0</v>
      </c>
      <c r="E14" s="63"/>
      <c r="F14" s="63"/>
      <c r="G14" s="63"/>
      <c r="H14" s="63"/>
      <c r="I14" s="63"/>
    </row>
    <row r="15" spans="1:9" ht="15">
      <c r="A15" s="63" t="s">
        <v>158</v>
      </c>
      <c r="B15" s="64">
        <v>5000</v>
      </c>
      <c r="C15" s="63">
        <v>5000</v>
      </c>
      <c r="D15" s="63"/>
      <c r="E15" s="63"/>
      <c r="F15" s="63"/>
      <c r="G15" s="63"/>
      <c r="H15" s="63"/>
      <c r="I15" s="63"/>
    </row>
    <row r="16" spans="1:9" ht="15">
      <c r="A16" s="63" t="s">
        <v>159</v>
      </c>
      <c r="B16" s="63">
        <v>5000</v>
      </c>
      <c r="C16" s="63">
        <v>5000</v>
      </c>
      <c r="D16" s="63"/>
      <c r="E16" s="63"/>
      <c r="F16" s="63"/>
      <c r="G16" s="63"/>
      <c r="H16" s="63"/>
      <c r="I16" s="63"/>
    </row>
    <row r="17" spans="1:9" ht="15">
      <c r="A17" s="63" t="s">
        <v>160</v>
      </c>
      <c r="B17" s="63">
        <v>5000</v>
      </c>
      <c r="C17" s="63">
        <v>5000</v>
      </c>
      <c r="D17" s="63"/>
      <c r="E17" s="63"/>
      <c r="F17" s="63"/>
      <c r="G17" s="63"/>
      <c r="H17" s="63"/>
      <c r="I17" s="63"/>
    </row>
    <row r="18" spans="1:9" ht="15">
      <c r="A18" s="65" t="s">
        <v>161</v>
      </c>
      <c r="B18" s="66">
        <f>SUM(B6:B17)</f>
        <v>50000</v>
      </c>
      <c r="C18" s="66">
        <f>SUM(C6:C17)</f>
        <v>50000</v>
      </c>
      <c r="D18" s="66">
        <f>SUM(D6:D17)</f>
        <v>0</v>
      </c>
      <c r="E18" s="66">
        <f>SUM(E6:E17)</f>
        <v>0</v>
      </c>
      <c r="F18" s="66">
        <f>SUM(F6:F17)</f>
        <v>0</v>
      </c>
      <c r="G18" s="66">
        <f>SUM(G6:G17)</f>
        <v>0</v>
      </c>
      <c r="H18" s="66">
        <f>H5+B18-E18</f>
        <v>50000</v>
      </c>
      <c r="I18" s="66">
        <f>I5+B18-C18</f>
        <v>0</v>
      </c>
    </row>
    <row r="19" spans="1:9" ht="15">
      <c r="A19" s="60"/>
      <c r="B19" s="60"/>
      <c r="C19" s="60"/>
      <c r="D19" s="60"/>
      <c r="E19" s="60"/>
      <c r="F19" s="60"/>
      <c r="G19" s="60"/>
      <c r="H19" s="60"/>
      <c r="I19" s="60"/>
    </row>
    <row r="20" spans="1:9" ht="15">
      <c r="A20" s="60"/>
      <c r="B20" s="60"/>
      <c r="C20" s="60"/>
      <c r="D20" s="60"/>
      <c r="E20" s="60"/>
      <c r="F20" s="60"/>
      <c r="G20" s="60"/>
      <c r="H20" s="60"/>
      <c r="I20" s="60"/>
    </row>
    <row r="21" spans="1:9" ht="15">
      <c r="A21" s="60"/>
      <c r="B21" s="67" t="s">
        <v>162</v>
      </c>
      <c r="C21" s="60"/>
      <c r="D21" s="60"/>
      <c r="E21" s="60"/>
      <c r="F21" s="60"/>
      <c r="G21" s="67" t="s">
        <v>162</v>
      </c>
      <c r="H21" s="60"/>
      <c r="I21" s="60"/>
    </row>
    <row r="22" spans="1:9" ht="15">
      <c r="A22" s="60"/>
      <c r="B22" s="60"/>
      <c r="C22" s="60"/>
      <c r="D22" s="60"/>
      <c r="E22" s="60"/>
      <c r="F22" s="60"/>
      <c r="G22" s="60"/>
      <c r="H22" s="60"/>
      <c r="I22" s="60"/>
    </row>
    <row r="23" spans="1:9" ht="15">
      <c r="A23" s="60"/>
      <c r="B23" s="60"/>
      <c r="C23" s="60"/>
      <c r="D23" s="60"/>
      <c r="E23" s="60"/>
      <c r="F23" s="60" t="s">
        <v>163</v>
      </c>
      <c r="G23" s="60">
        <v>0</v>
      </c>
      <c r="H23" s="60"/>
      <c r="I23" s="60"/>
    </row>
    <row r="24" spans="1:9" ht="15">
      <c r="A24" s="60"/>
      <c r="B24" s="60"/>
      <c r="C24" s="60"/>
      <c r="D24" s="60"/>
      <c r="E24" s="60"/>
      <c r="F24" s="60"/>
      <c r="G24" s="60"/>
      <c r="H24" s="60"/>
      <c r="I24" s="60"/>
    </row>
    <row r="25" spans="1:9" ht="15">
      <c r="A25" s="60"/>
      <c r="B25" s="60"/>
      <c r="C25" s="60"/>
      <c r="D25" s="60"/>
      <c r="E25" s="60"/>
      <c r="F25" s="60"/>
      <c r="G25" s="60"/>
      <c r="H25" s="60"/>
      <c r="I25" s="60"/>
    </row>
    <row r="26" spans="1:9" ht="15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15">
      <c r="A27" s="60"/>
      <c r="B27" s="60"/>
      <c r="C27" s="60"/>
      <c r="D27" s="60"/>
      <c r="E27" s="60"/>
      <c r="F27" s="60" t="s">
        <v>164</v>
      </c>
      <c r="G27" s="60"/>
      <c r="H27" s="60"/>
      <c r="I27" s="60"/>
    </row>
    <row r="28" spans="1:9" ht="15">
      <c r="A28" s="60"/>
      <c r="B28" s="60"/>
      <c r="C28" s="60"/>
      <c r="D28" s="60"/>
      <c r="E28" s="60"/>
      <c r="F28" s="60" t="s">
        <v>165</v>
      </c>
      <c r="G28" s="60"/>
      <c r="H28" s="60"/>
      <c r="I28" s="60"/>
    </row>
    <row r="29" spans="1:9" ht="15">
      <c r="A29" s="60"/>
      <c r="B29" s="60"/>
      <c r="C29" s="60"/>
      <c r="D29" s="60"/>
      <c r="E29" s="60"/>
      <c r="F29" s="60"/>
      <c r="G29" s="60"/>
      <c r="H29" s="60"/>
      <c r="I29" s="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01-18199-4</cp:lastModifiedBy>
  <cp:lastPrinted>2020-04-09T05:48:48Z</cp:lastPrinted>
  <dcterms:created xsi:type="dcterms:W3CDTF">2013-03-12T12:50:44Z</dcterms:created>
  <dcterms:modified xsi:type="dcterms:W3CDTF">2021-04-12T05:41:32Z</dcterms:modified>
  <cp:category/>
  <cp:version/>
  <cp:contentType/>
  <cp:contentStatus/>
</cp:coreProperties>
</file>