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<sst xmlns="http://schemas.openxmlformats.org/spreadsheetml/2006/main" count="499" uniqueCount="118">
  <si>
    <t>ПРИЛОЖЕНИЕ №4</t>
  </si>
  <si>
    <t>РАСЧЕТ НОРМ ДОПУСТИМЫХ КОНЦЕНТРАЦИЙ                                                                                              (НОРМ ДК) ЗАГРЯЗНЯЮЩИХ ВЕЩЕСТВ В СТОЧНЫХ ВОДАХ, СБРАСЫВАЕМЫХ АБОНЕНТАИ МП"ВОДОКАНАЛ" В СИСТЕМУ КАНАЛИЗАЦИИ ГОРОДА ХАНТЫ-МАНСИЙСКА</t>
  </si>
  <si>
    <t xml:space="preserve">        Нормы ДК по каждому загрязняющему веществу рассчитаны исходя из необходимости обеспечения установленных МП "Водоканал" нормативов допустимых сбросов загрязняющих веществ (НДС), поступающих в протоку Неулова со сточными водами и обеспечения защиты от засорения и разрушения сетей и сооружений системы канализации города Ханты-Мансийска.</t>
  </si>
  <si>
    <t xml:space="preserve">       Нормы  ДК расчитаны в соответствии с "Методическими рекомендации по расчету количества и качества принимаемых сточных вод и загрязняющих веществ в системы канализации населенных пунктов",  утвержденными Приказом Госстроя России от 6 апреля 2001 года № 75. " Правило приема производственых сточных вод в систему канализации населенных пунктов". Минестерство ЖКХ. Федеральный закон РФ о водоснабжении и водоотвидении №416 от 7.12.2011г.</t>
  </si>
  <si>
    <r>
      <t>1. В первом приближении за ДК загрязняющего вещества для сточных вод абонентов жилищного фонда (  С</t>
    </r>
    <r>
      <rPr>
        <vertAlign val="subscript"/>
        <sz val="11"/>
        <rFont val="Times New Roman"/>
        <family val="1"/>
      </rPr>
      <t>жил</t>
    </r>
    <r>
      <rPr>
        <sz val="11"/>
        <rFont val="Times New Roman"/>
        <family val="1"/>
      </rPr>
      <t xml:space="preserve"> ) принимается фактическая усредненная концентрация загрязняющего вещества в составе бытового стока сточных вод абонентов жилищного фонда, или</t>
    </r>
  </si>
  <si>
    <t>(1)</t>
  </si>
  <si>
    <t>где:</t>
  </si>
  <si>
    <r>
      <t xml:space="preserve">    С</t>
    </r>
    <r>
      <rPr>
        <vertAlign val="subscript"/>
        <sz val="11"/>
        <rFont val="Times New Roman"/>
        <family val="1"/>
      </rPr>
      <t>жил</t>
    </r>
    <r>
      <rPr>
        <sz val="11"/>
        <rFont val="Times New Roman"/>
        <family val="1"/>
      </rPr>
      <t xml:space="preserve"> - усредненная фактическая концентрация загрязняющего вещества в бытовых сточных водах, отводимых абонентами жилищного фонда (мг/л). Устанавливается на основании усредненных данных измерений качественного состава и свойств сточных вод, принимаемых в систему канализации населенного пункта от абонентов жилищного фонда.</t>
    </r>
  </si>
  <si>
    <t>При отсутствии данных измерений качества состава бытового стока усредненные данные по концентрациям загрязняющих веществ в сточных водах абонентов жилищного фонда могут быть приняты по приведенным в приложении 6. "Методических рекомендаций…"</t>
  </si>
  <si>
    <t>2. Основной расчетной формулой для определения нормативов допустимых концентраций загрязняющих веществ в сточных водах прочих абонентов (ДКпр) является:</t>
  </si>
  <si>
    <t>(2)</t>
  </si>
  <si>
    <t xml:space="preserve">            - расчетная величина допустимой концентрации загрязняющего вещества в сточных водах, отводимых прочими абонентами в систему канализации (мг/л);</t>
  </si>
  <si>
    <r>
      <t>Q   - годовой расход сточных вод, поступающих на очистные сооружения, (тыс.м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/год);</t>
    </r>
  </si>
  <si>
    <r>
      <t>Q</t>
    </r>
    <r>
      <rPr>
        <vertAlign val="subscript"/>
        <sz val="11"/>
        <rFont val="Times New Roman"/>
        <family val="1"/>
      </rPr>
      <t xml:space="preserve">пр </t>
    </r>
    <r>
      <rPr>
        <sz val="11"/>
        <rFont val="Times New Roman"/>
        <family val="1"/>
      </rPr>
      <t>- годовой расход сточных вод прочих абонентов (в том числе расход поверхностных и дренажных сточных вод (тыс.м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/год) при общесплавной системе);</t>
    </r>
  </si>
  <si>
    <r>
      <t>С</t>
    </r>
    <r>
      <rPr>
        <vertAlign val="subscript"/>
        <sz val="11"/>
        <rFont val="Times New Roman"/>
        <family val="1"/>
      </rPr>
      <t>гсв</t>
    </r>
    <r>
      <rPr>
        <sz val="11"/>
        <rFont val="Times New Roman"/>
        <family val="1"/>
      </rPr>
      <t xml:space="preserve"> - допустимая концентрация загрязняющего вещества в сточных водах населенного пункта, поступающих на очистные сооружения (мг/л);</t>
    </r>
  </si>
  <si>
    <r>
      <t>С</t>
    </r>
    <r>
      <rPr>
        <vertAlign val="subscript"/>
        <sz val="11"/>
        <rFont val="Times New Roman"/>
        <family val="1"/>
      </rPr>
      <t>сеть</t>
    </r>
    <r>
      <rPr>
        <sz val="11"/>
        <rFont val="Times New Roman"/>
        <family val="1"/>
      </rPr>
      <t xml:space="preserve"> - допустимая концентрация загрязняющего вещества в сточных водах, установленная исходя из условия предупреждения заиливания и агрессивного воздействия на сети коммунальной канализации (мг/л). </t>
    </r>
  </si>
  <si>
    <r>
      <t>С</t>
    </r>
    <r>
      <rPr>
        <vertAlign val="subscript"/>
        <sz val="11"/>
        <rFont val="Times New Roman"/>
        <family val="1"/>
      </rPr>
      <t xml:space="preserve">сеть </t>
    </r>
    <r>
      <rPr>
        <sz val="11"/>
        <rFont val="Times New Roman"/>
        <family val="1"/>
      </rPr>
      <t>- принимается по данным п.4.5 "Методических рекомендаций…", по показателям: температура, общая минерализация, взвешенные вещества и сульфиды.</t>
    </r>
  </si>
  <si>
    <t>Предельные значения иных загрязняющих веществ, оказывающих или могущих оказывать заиливающее, агрессивное воздействие на канализационную сеть (сульфаты, хлориды, жиры и др.), устанавливаются с учетом местной специфики на основании данных справочной литературы или научных исследований.</t>
  </si>
  <si>
    <r>
      <t>Расчет норматива   ДК</t>
    </r>
    <r>
      <rPr>
        <vertAlign val="subscript"/>
        <sz val="11"/>
        <rFont val="Times New Roman"/>
        <family val="1"/>
      </rPr>
      <t xml:space="preserve">пр </t>
    </r>
    <r>
      <rPr>
        <sz val="11"/>
        <rFont val="Times New Roman"/>
        <family val="1"/>
      </rPr>
      <t>производится в два этапа:</t>
    </r>
  </si>
  <si>
    <r>
      <t>Первым этапом расчета является определение величины С</t>
    </r>
    <r>
      <rPr>
        <vertAlign val="subscript"/>
        <sz val="11"/>
        <rFont val="Times New Roman"/>
        <family val="1"/>
      </rPr>
      <t>гсв</t>
    </r>
  </si>
  <si>
    <r>
      <t>Величина С</t>
    </r>
    <r>
      <rPr>
        <vertAlign val="subscript"/>
        <sz val="11"/>
        <rFont val="Times New Roman"/>
        <family val="1"/>
      </rPr>
      <t>гсв</t>
    </r>
    <r>
      <rPr>
        <sz val="11"/>
        <rFont val="Times New Roman"/>
        <family val="1"/>
      </rPr>
      <t xml:space="preserve"> назначается по наименьшему для конкретного загрязнения значению из сравниваемых  С</t>
    </r>
    <r>
      <rPr>
        <vertAlign val="subscript"/>
        <sz val="11"/>
        <rFont val="Times New Roman"/>
        <family val="1"/>
      </rPr>
      <t>БОС</t>
    </r>
    <r>
      <rPr>
        <sz val="11"/>
        <rFont val="Times New Roman"/>
        <family val="1"/>
      </rPr>
      <t xml:space="preserve">  ,  С</t>
    </r>
    <r>
      <rPr>
        <vertAlign val="subscript"/>
        <sz val="11"/>
        <rFont val="Times New Roman"/>
        <family val="1"/>
      </rPr>
      <t>ГСВР</t>
    </r>
    <r>
      <rPr>
        <sz val="11"/>
        <rFont val="Times New Roman"/>
        <family val="1"/>
      </rPr>
      <t xml:space="preserve"> или:</t>
    </r>
  </si>
  <si>
    <t>(3)</t>
  </si>
  <si>
    <r>
      <t xml:space="preserve"> С</t>
    </r>
    <r>
      <rPr>
        <vertAlign val="subscript"/>
        <sz val="11"/>
        <rFont val="Times New Roman"/>
        <family val="1"/>
      </rPr>
      <t>БОС</t>
    </r>
    <r>
      <rPr>
        <sz val="11"/>
        <rFont val="Times New Roman"/>
        <family val="1"/>
      </rPr>
      <t xml:space="preserve"> - теоретически возможная концентрация загрязняющего вещества в составе сточных вод населенного пункта, не оказывающая отрицательного влияния на технологический режим работы сооружений биологической очистки (мг/л);</t>
    </r>
  </si>
  <si>
    <r>
      <t>С</t>
    </r>
    <r>
      <rPr>
        <vertAlign val="subscript"/>
        <sz val="11"/>
        <rFont val="Times New Roman"/>
        <family val="1"/>
      </rPr>
      <t>ГСВР</t>
    </r>
    <r>
      <rPr>
        <sz val="11"/>
        <rFont val="Times New Roman"/>
        <family val="1"/>
      </rPr>
      <t xml:space="preserve"> - расчетная допустимая концентрация загрязняющего вещества в сточных водах, поступающих на очистные сооружения канализации, исходя из условий обеспечения нормативного качества сточных вод на сбросе в водный объект (мг/л) (т.е. показателей, утвержденных в составе ПДС, утвержденных специально уполномоченным государственным органом управления использованием и охраной водного фонда).</t>
    </r>
  </si>
  <si>
    <r>
      <t>С</t>
    </r>
    <r>
      <rPr>
        <vertAlign val="subscript"/>
        <sz val="11"/>
        <rFont val="Times New Roman"/>
        <family val="1"/>
      </rPr>
      <t>ст</t>
    </r>
    <r>
      <rPr>
        <sz val="11"/>
        <rFont val="Times New Roman"/>
        <family val="1"/>
      </rPr>
      <t xml:space="preserve">  - нормативная величина концентрации загрязняющего вещества, утвержденная специально уполномоченным государственным органом управления использованием и охраной водного фонда в составе ПДС на выпуске системы канализации населенного пункта в водный объект (мг/л);</t>
    </r>
  </si>
  <si>
    <t xml:space="preserve">  Э - эффективность очистки (задержания) загрязняющего вещества, удаляемого на очистных сооружениях населенного пункта (%). Принимается по фактическим среднегодовым данным, полученным в процессе эксплуатации (приложение 3).</t>
  </si>
  <si>
    <r>
      <t>Для тех загрязняющих веществ, по которым ПДС в водный объект не установлен и отсутствуют нормативы ПДК в воде водоемов (например, жиры), но которые требуют нормирования с целью обеспечения нормальной эксплуатации сооружений и присутствуют в сточных водах абонентов, за величину  С</t>
    </r>
    <r>
      <rPr>
        <vertAlign val="subscript"/>
        <sz val="11"/>
        <rFont val="Times New Roman"/>
        <family val="1"/>
      </rPr>
      <t>гсв</t>
    </r>
    <r>
      <rPr>
        <sz val="11"/>
        <rFont val="Times New Roman"/>
        <family val="1"/>
      </rPr>
      <t xml:space="preserve">  принимается  С</t>
    </r>
    <r>
      <rPr>
        <vertAlign val="subscript"/>
        <sz val="11"/>
        <rFont val="Times New Roman"/>
        <family val="1"/>
      </rPr>
      <t>БОС</t>
    </r>
    <r>
      <rPr>
        <sz val="11"/>
        <rFont val="Times New Roman"/>
        <family val="1"/>
      </rPr>
      <t>. При отсутствии данных по С</t>
    </r>
    <r>
      <rPr>
        <vertAlign val="subscript"/>
        <sz val="11"/>
        <rFont val="Times New Roman"/>
        <family val="1"/>
      </rPr>
      <t>БОС</t>
    </r>
    <r>
      <rPr>
        <sz val="11"/>
        <rFont val="Times New Roman"/>
        <family val="1"/>
      </rPr>
      <t xml:space="preserve"> поступление таких веществ в систему канализации населенных пунктов запрещено.</t>
    </r>
  </si>
  <si>
    <t xml:space="preserve">В случаях присутствия в сточных водах абонентов загрязняющих веществ, не удаляемых на сооружениях биологической очистки (приложение 4 "Методики…"), их допустимая концентрация </t>
  </si>
  <si>
    <r>
      <t>( ДК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должна быть на уровне их ПДК в воде водного объекта соответствующего вида пользования. При отсутствии данных по ПДК поступление таких загрязнений в системы канализации населенных пунктов запрещено.</t>
    </r>
  </si>
  <si>
    <r>
      <t>На втором этапе расчета вычисляются значения  ДК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 xml:space="preserve"> по каждому ингредиенту по формуле (2).</t>
    </r>
  </si>
  <si>
    <r>
      <t>3. В тех случаях, когда при расчетах нормативов ДК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 xml:space="preserve"> по формуле (2)  получаются значения С</t>
    </r>
    <r>
      <rPr>
        <vertAlign val="subscript"/>
        <sz val="11"/>
        <rFont val="Times New Roman"/>
        <family val="1"/>
      </rPr>
      <t>ПСВ</t>
    </r>
    <r>
      <rPr>
        <sz val="11"/>
        <rFont val="Times New Roman"/>
        <family val="1"/>
      </rPr>
      <t xml:space="preserve"> &lt; С</t>
    </r>
    <r>
      <rPr>
        <vertAlign val="subscript"/>
        <sz val="11"/>
        <rFont val="Times New Roman"/>
        <family val="1"/>
      </rPr>
      <t>жил</t>
    </r>
    <r>
      <rPr>
        <sz val="11"/>
        <rFont val="Times New Roman"/>
        <family val="1"/>
      </rPr>
      <t xml:space="preserve">  , нормативы допустимых концентраций загрязняющих веществ в сточных водах прочих абонентов на сбросе в систему канализации устанавливаются на уровне принятых в расчетах значений допустимых концентраций в сточных водах населенного пункта, поступающих на очистные сооружения, т.е.</t>
    </r>
  </si>
  <si>
    <t xml:space="preserve"> </t>
  </si>
  <si>
    <r>
      <t>если при этом  ДК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 xml:space="preserve"> получается меньше фактической максимальной концентрации в питьевой воде (С</t>
    </r>
    <r>
      <rPr>
        <vertAlign val="subscript"/>
        <sz val="11"/>
        <rFont val="Times New Roman"/>
        <family val="1"/>
      </rPr>
      <t>пит.в.</t>
    </r>
    <r>
      <rPr>
        <sz val="11"/>
        <rFont val="Times New Roman"/>
        <family val="1"/>
      </rPr>
      <t>),    то ДК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 xml:space="preserve">  принимается равной С</t>
    </r>
    <r>
      <rPr>
        <vertAlign val="subscript"/>
        <sz val="11"/>
        <rFont val="Times New Roman"/>
        <family val="1"/>
      </rPr>
      <t>пит.в.</t>
    </r>
  </si>
  <si>
    <r>
      <t>Соответственно, поскольку значения  С</t>
    </r>
    <r>
      <rPr>
        <vertAlign val="subscript"/>
        <sz val="11"/>
        <rFont val="Times New Roman"/>
        <family val="1"/>
      </rPr>
      <t xml:space="preserve">жил </t>
    </r>
    <r>
      <rPr>
        <sz val="11"/>
        <rFont val="Times New Roman"/>
        <family val="1"/>
      </rPr>
      <t xml:space="preserve"> &gt; С</t>
    </r>
    <r>
      <rPr>
        <vertAlign val="subscript"/>
        <sz val="11"/>
        <rFont val="Times New Roman"/>
        <family val="1"/>
      </rPr>
      <t>ГСВ,</t>
    </r>
    <r>
      <rPr>
        <sz val="11"/>
        <rFont val="Times New Roman"/>
        <family val="1"/>
      </rPr>
      <t xml:space="preserve"> одновременно по этому же показателю нормируется качество бытового стока абонентов жилищного фонда на том же уровне, что и                   , а именно:</t>
    </r>
  </si>
  <si>
    <t>(5)</t>
  </si>
  <si>
    <t>В случае если организацией ВКХ при составлении госстатотчетности по форме 2 ТП-водхоз учитывается поправка на фоновое загрязнение объекта и если при расчете нормативов сброса ДКпр получается меньше фактической максимальной концентрации в питьевой воде (Спит.) в точках согласно рабочей программе производственного контроля качества питьевой воды (согласованной органами Госсанэпиднадзора), то ДКпр принимается равной Спит.</t>
  </si>
  <si>
    <t>4. Значения ДК принимаются с округлением при расчетном значении:</t>
  </si>
  <si>
    <t>- в диапазоне 0,0001- 0,95</t>
  </si>
  <si>
    <t>- до значащей цифры после запятой;</t>
  </si>
  <si>
    <t>- в диапазоне 0,95-10</t>
  </si>
  <si>
    <t>- до одного знака после запятой;</t>
  </si>
  <si>
    <t>- в диапазоне 10-100</t>
  </si>
  <si>
    <t>до целых;</t>
  </si>
  <si>
    <t>- более 100</t>
  </si>
  <si>
    <t>до десятков.</t>
  </si>
  <si>
    <t>Расчет нормативов  ДК загрязняющих веществ для абонентов</t>
  </si>
  <si>
    <r>
      <t xml:space="preserve">1. Расчет ДК по органическм веществам БПК </t>
    </r>
    <r>
      <rPr>
        <b/>
        <vertAlign val="subscript"/>
        <sz val="12"/>
        <rFont val="Times New Roman Cyr"/>
        <family val="0"/>
      </rPr>
      <t>полн</t>
    </r>
  </si>
  <si>
    <t>Исходные данные</t>
  </si>
  <si>
    <t>1.</t>
  </si>
  <si>
    <t>Норматив на выпуске в водоем</t>
  </si>
  <si>
    <r>
      <t>С</t>
    </r>
    <r>
      <rPr>
        <vertAlign val="subscript"/>
        <sz val="12"/>
        <rFont val="Times New Roman Cyr"/>
        <family val="0"/>
      </rPr>
      <t>ст</t>
    </r>
    <r>
      <rPr>
        <sz val="12"/>
        <rFont val="Times New Roman Cyr"/>
        <family val="0"/>
      </rPr>
      <t>=</t>
    </r>
  </si>
  <si>
    <t>мг/л</t>
  </si>
  <si>
    <t>2.</t>
  </si>
  <si>
    <t>Эффективность задержания на очистных сооружениях</t>
  </si>
  <si>
    <t>Э=</t>
  </si>
  <si>
    <t>%</t>
  </si>
  <si>
    <t>3.</t>
  </si>
  <si>
    <t>Концентрация в бытовом стоке</t>
  </si>
  <si>
    <r>
      <t>С</t>
    </r>
    <r>
      <rPr>
        <vertAlign val="subscript"/>
        <sz val="12"/>
        <rFont val="Times New Roman Cyr"/>
        <family val="0"/>
      </rPr>
      <t>жил</t>
    </r>
    <r>
      <rPr>
        <sz val="12"/>
        <rFont val="Times New Roman Cyr"/>
        <family val="1"/>
      </rPr>
      <t>=</t>
    </r>
  </si>
  <si>
    <t>4.</t>
  </si>
  <si>
    <t>Годовой расход сточных вод на очистные сооружения</t>
  </si>
  <si>
    <t>Q=</t>
  </si>
  <si>
    <r>
      <t>тыс м</t>
    </r>
    <r>
      <rPr>
        <vertAlign val="superscript"/>
        <sz val="12"/>
        <rFont val="Times New Roman Cyr"/>
        <family val="0"/>
      </rPr>
      <t>3</t>
    </r>
  </si>
  <si>
    <t>5.</t>
  </si>
  <si>
    <t>Годовой расход от прочих абонентов</t>
  </si>
  <si>
    <r>
      <t>Q</t>
    </r>
    <r>
      <rPr>
        <vertAlign val="subscript"/>
        <sz val="12"/>
        <rFont val="Times New Roman Cyr"/>
        <family val="0"/>
      </rPr>
      <t>пр</t>
    </r>
    <r>
      <rPr>
        <sz val="12"/>
        <rFont val="Times New Roman Cyr"/>
        <family val="1"/>
      </rPr>
      <t>=</t>
    </r>
  </si>
  <si>
    <t>Расчет</t>
  </si>
  <si>
    <t xml:space="preserve">1. </t>
  </si>
  <si>
    <t xml:space="preserve">     =    </t>
  </si>
  <si>
    <t>*</t>
  </si>
  <si>
    <t xml:space="preserve">     =   </t>
  </si>
  <si>
    <t>-</t>
  </si>
  <si>
    <t xml:space="preserve"> = </t>
  </si>
  <si>
    <t xml:space="preserve">  =</t>
  </si>
  <si>
    <t>*   (</t>
  </si>
  <si>
    <t xml:space="preserve">  -  </t>
  </si>
  <si>
    <t>)  +</t>
  </si>
  <si>
    <r>
      <t>ДК</t>
    </r>
    <r>
      <rPr>
        <vertAlign val="subscript"/>
        <sz val="12"/>
        <color indexed="18"/>
        <rFont val="Times New Roman Cyr"/>
        <family val="1"/>
      </rPr>
      <t>пр</t>
    </r>
  </si>
  <si>
    <t xml:space="preserve">  = </t>
  </si>
  <si>
    <t>2. Расчет ДК по Азоту аммонийному</t>
  </si>
  <si>
    <t>Допустимая концентрация для биологической очистки</t>
  </si>
  <si>
    <r>
      <t>С</t>
    </r>
    <r>
      <rPr>
        <vertAlign val="subscript"/>
        <sz val="12"/>
        <rFont val="Times New Roman Cyr"/>
        <family val="0"/>
      </rPr>
      <t>БОС</t>
    </r>
    <r>
      <rPr>
        <sz val="12"/>
        <rFont val="Times New Roman Cyr"/>
        <family val="1"/>
      </rPr>
      <t>=</t>
    </r>
  </si>
  <si>
    <t>6.</t>
  </si>
  <si>
    <t xml:space="preserve">  = min (</t>
  </si>
  <si>
    <t>;</t>
  </si>
  <si>
    <t xml:space="preserve"> )   =</t>
  </si>
  <si>
    <r>
      <t>ДК</t>
    </r>
    <r>
      <rPr>
        <vertAlign val="subscript"/>
        <sz val="12"/>
        <color indexed="12"/>
        <rFont val="Times New Roman Cyr"/>
        <family val="1"/>
      </rPr>
      <t>пр</t>
    </r>
  </si>
  <si>
    <r>
      <t>С</t>
    </r>
    <r>
      <rPr>
        <vertAlign val="subscript"/>
        <sz val="12"/>
        <color indexed="12"/>
        <rFont val="Times New Roman Cyr"/>
        <family val="0"/>
      </rPr>
      <t>ГСВ</t>
    </r>
  </si>
  <si>
    <t>3. Расчет ДК по Взвешенным веществам</t>
  </si>
  <si>
    <r>
      <t xml:space="preserve">  = min  ( С</t>
    </r>
    <r>
      <rPr>
        <vertAlign val="subscript"/>
        <sz val="12"/>
        <color indexed="12"/>
        <rFont val="Times New Roman Cyr"/>
        <family val="0"/>
      </rPr>
      <t>ПСВ</t>
    </r>
    <r>
      <rPr>
        <sz val="12"/>
        <color indexed="12"/>
        <rFont val="Times New Roman Cyr"/>
        <family val="0"/>
      </rPr>
      <t>; С</t>
    </r>
    <r>
      <rPr>
        <vertAlign val="subscript"/>
        <sz val="12"/>
        <color indexed="12"/>
        <rFont val="Times New Roman Cyr"/>
        <family val="0"/>
      </rPr>
      <t xml:space="preserve">сеть </t>
    </r>
    <r>
      <rPr>
        <sz val="12"/>
        <color indexed="12"/>
        <rFont val="Times New Roman Cyr"/>
        <family val="0"/>
      </rPr>
      <t>)</t>
    </r>
  </si>
  <si>
    <t>4. Расчет ДК по Железу общему</t>
  </si>
  <si>
    <t>5. Расчет ДК по Нефтепродуктам</t>
  </si>
  <si>
    <r>
      <t>С</t>
    </r>
    <r>
      <rPr>
        <vertAlign val="subscript"/>
        <sz val="12"/>
        <color indexed="18"/>
        <rFont val="Times New Roman Cyr"/>
        <family val="1"/>
      </rPr>
      <t>ГСВ</t>
    </r>
  </si>
  <si>
    <t>6. Расчет ДК по АПАВ</t>
  </si>
  <si>
    <t>Годовой рвсход сточных вод на очистные сооружения</t>
  </si>
  <si>
    <t>7. Расчет ДК по Сульфатам</t>
  </si>
  <si>
    <t>Так, как Сульфаты не удаляются на сооружениях биологической очистки, их  допустимая концентрация (ДКпр ) должна быть на уровне ПДК в воде водного объекта.</t>
  </si>
  <si>
    <t xml:space="preserve">ПДК </t>
  </si>
  <si>
    <t>8.  Расчет ДК по Сухому остатаку</t>
  </si>
  <si>
    <t>9. Расчет ДК по Фосфатам (Р)</t>
  </si>
  <si>
    <t>10. Расчет ДК по Хлоридам</t>
  </si>
  <si>
    <t>Так, как Хлориды не удаляются на сооружениях биологической очистки, их  допустимая концентрация (ДКпр ) должна быть на уровне ПДК в воде водного объекта.</t>
  </si>
  <si>
    <r>
      <t xml:space="preserve">                                                                                                                ПРИЛОЖЕНИЕ №3    Н</t>
    </r>
    <r>
      <rPr>
        <sz val="10"/>
        <rFont val="Times New Roman"/>
        <family val="1"/>
      </rPr>
      <t xml:space="preserve">ОРМЫ ДОПУСТИМЫХ КОНЦЕНТРАЦИЙ (НОРМЫ ДК) ЗАГРЯЗНЯЮЩИХ ВЕЩЕСТВ В СТОЧНЫЫХ ВОДАХ ПРЕДПРИЯТИЙИ ОРГАНИЗАЦИЙ, СБРАСЫВАЮЩИХ СТОЧНЫЕ ВОДЫ В СИСТЕМУ КАНАЛИЗАЦИИ ГОРОДА ХАНТЫ-МАНСИЙСКА </t>
    </r>
  </si>
  <si>
    <t>№ п/п</t>
  </si>
  <si>
    <t>Наименование ингредиента</t>
  </si>
  <si>
    <r>
      <t>Принятая величина ДК</t>
    </r>
    <r>
      <rPr>
        <vertAlign val="subscript"/>
        <sz val="12"/>
        <rFont val="Times New Roman Cyr"/>
        <family val="0"/>
      </rPr>
      <t>пр</t>
    </r>
    <r>
      <rPr>
        <sz val="12"/>
        <rFont val="Times New Roman Cyr"/>
        <family val="1"/>
      </rPr>
      <t>, мг/л</t>
    </r>
  </si>
  <si>
    <t>Органические ве-ва (БПК)</t>
  </si>
  <si>
    <t>ХПК</t>
  </si>
  <si>
    <t>Азот аммонийный</t>
  </si>
  <si>
    <t>Взвешенные вещества</t>
  </si>
  <si>
    <t>Железо общее</t>
  </si>
  <si>
    <t>Нефтепродукты</t>
  </si>
  <si>
    <t>АПАВ</t>
  </si>
  <si>
    <t>Сульфаты</t>
  </si>
  <si>
    <t>Сухой остаток</t>
  </si>
  <si>
    <t>Фосфаты ( по Р)</t>
  </si>
  <si>
    <t>Хлориды</t>
  </si>
  <si>
    <t>Инженнер технолог цеха КОС                                            А.В. Трочинский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</si>
</sst>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 Cyr"/>
      <family val="1"/>
    </font>
    <font>
      <vertAlign val="superscript"/>
      <sz val="11"/>
      <name val="Times New Roman"/>
      <family val="1"/>
    </font>
    <font>
      <b/>
      <vertAlign val="subscript"/>
      <sz val="12"/>
      <name val="Times New Roman Cyr"/>
      <family val="0"/>
    </font>
    <font>
      <vertAlign val="subscript"/>
      <sz val="12"/>
      <name val="Times New Roman Cyr"/>
      <family val="0"/>
    </font>
    <font>
      <vertAlign val="superscript"/>
      <sz val="12"/>
      <name val="Times New Roman Cyr"/>
      <family val="0"/>
    </font>
    <font>
      <sz val="12"/>
      <color indexed="18"/>
      <name val="Times New Roman Cyr"/>
      <family val="1"/>
    </font>
    <font>
      <vertAlign val="subscript"/>
      <sz val="12"/>
      <color indexed="18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vertAlign val="subscript"/>
      <sz val="12"/>
      <color indexed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5</xdr:row>
      <xdr:rowOff>171450</xdr:rowOff>
    </xdr:from>
    <xdr:to>
      <xdr:col>1</xdr:col>
      <xdr:colOff>609600</xdr:colOff>
      <xdr:row>5</xdr:row>
      <xdr:rowOff>190500</xdr:rowOff>
    </xdr:to>
    <xdr:pic>
      <xdr:nvPicPr>
        <xdr:cNvPr id="1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11525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295275</xdr:colOff>
      <xdr:row>7</xdr:row>
      <xdr:rowOff>66675</xdr:rowOff>
    </xdr:to>
    <xdr:pic>
      <xdr:nvPicPr>
        <xdr:cNvPr id="2" name="Picture 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" y="12096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0</xdr:rowOff>
    </xdr:from>
    <xdr:to>
      <xdr:col>5</xdr:col>
      <xdr:colOff>447675</xdr:colOff>
      <xdr:row>13</xdr:row>
      <xdr:rowOff>57150</xdr:rowOff>
    </xdr:to>
    <xdr:pic>
      <xdr:nvPicPr>
        <xdr:cNvPr id="3" name="Picture 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9125" y="2133600"/>
          <a:ext cx="2876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323850</xdr:colOff>
      <xdr:row>15</xdr:row>
      <xdr:rowOff>28575</xdr:rowOff>
    </xdr:to>
    <xdr:pic>
      <xdr:nvPicPr>
        <xdr:cNvPr id="4" name="Picture 4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09600" y="270510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22</xdr:row>
      <xdr:rowOff>38100</xdr:rowOff>
    </xdr:from>
    <xdr:to>
      <xdr:col>1</xdr:col>
      <xdr:colOff>609600</xdr:colOff>
      <xdr:row>22</xdr:row>
      <xdr:rowOff>190500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42672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24</xdr:row>
      <xdr:rowOff>123825</xdr:rowOff>
    </xdr:from>
    <xdr:to>
      <xdr:col>1</xdr:col>
      <xdr:colOff>609600</xdr:colOff>
      <xdr:row>24</xdr:row>
      <xdr:rowOff>190500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474345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3</xdr:col>
      <xdr:colOff>342900</xdr:colOff>
      <xdr:row>26</xdr:row>
      <xdr:rowOff>104775</xdr:rowOff>
    </xdr:to>
    <xdr:pic>
      <xdr:nvPicPr>
        <xdr:cNvPr id="7" name="Picture 4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28650" y="4876800"/>
          <a:ext cx="1543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29</xdr:row>
      <xdr:rowOff>28575</xdr:rowOff>
    </xdr:from>
    <xdr:to>
      <xdr:col>2</xdr:col>
      <xdr:colOff>476250</xdr:colOff>
      <xdr:row>31</xdr:row>
      <xdr:rowOff>38100</xdr:rowOff>
    </xdr:to>
    <xdr:pic>
      <xdr:nvPicPr>
        <xdr:cNvPr id="8" name="Picture 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28650" y="56007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34</xdr:row>
      <xdr:rowOff>190500</xdr:rowOff>
    </xdr:from>
    <xdr:to>
      <xdr:col>1</xdr:col>
      <xdr:colOff>609600</xdr:colOff>
      <xdr:row>35</xdr:row>
      <xdr:rowOff>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6715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38</xdr:row>
      <xdr:rowOff>190500</xdr:rowOff>
    </xdr:from>
    <xdr:to>
      <xdr:col>7</xdr:col>
      <xdr:colOff>219075</xdr:colOff>
      <xdr:row>40</xdr:row>
      <xdr:rowOff>0</xdr:rowOff>
    </xdr:to>
    <xdr:pic>
      <xdr:nvPicPr>
        <xdr:cNvPr id="10" name="Picture 4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276600" y="7477125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43</xdr:row>
      <xdr:rowOff>180975</xdr:rowOff>
    </xdr:from>
    <xdr:to>
      <xdr:col>3</xdr:col>
      <xdr:colOff>304800</xdr:colOff>
      <xdr:row>45</xdr:row>
      <xdr:rowOff>19050</xdr:rowOff>
    </xdr:to>
    <xdr:pic>
      <xdr:nvPicPr>
        <xdr:cNvPr id="11" name="Picture 5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47700" y="8429625"/>
          <a:ext cx="1485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60</xdr:row>
      <xdr:rowOff>180975</xdr:rowOff>
    </xdr:from>
    <xdr:to>
      <xdr:col>2</xdr:col>
      <xdr:colOff>504825</xdr:colOff>
      <xdr:row>62</xdr:row>
      <xdr:rowOff>190500</xdr:rowOff>
    </xdr:to>
    <xdr:pic>
      <xdr:nvPicPr>
        <xdr:cNvPr id="12" name="Picture 5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57225" y="11934825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64</xdr:row>
      <xdr:rowOff>0</xdr:rowOff>
    </xdr:from>
    <xdr:to>
      <xdr:col>5</xdr:col>
      <xdr:colOff>428625</xdr:colOff>
      <xdr:row>66</xdr:row>
      <xdr:rowOff>57150</xdr:rowOff>
    </xdr:to>
    <xdr:pic>
      <xdr:nvPicPr>
        <xdr:cNvPr id="13" name="Picture 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0525" y="12553950"/>
          <a:ext cx="3086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79</xdr:row>
      <xdr:rowOff>0</xdr:rowOff>
    </xdr:from>
    <xdr:to>
      <xdr:col>2</xdr:col>
      <xdr:colOff>495300</xdr:colOff>
      <xdr:row>81</xdr:row>
      <xdr:rowOff>9525</xdr:rowOff>
    </xdr:to>
    <xdr:pic>
      <xdr:nvPicPr>
        <xdr:cNvPr id="14" name="Picture 5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47700" y="15801975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161925</xdr:rowOff>
    </xdr:from>
    <xdr:to>
      <xdr:col>3</xdr:col>
      <xdr:colOff>333375</xdr:colOff>
      <xdr:row>83</xdr:row>
      <xdr:rowOff>0</xdr:rowOff>
    </xdr:to>
    <xdr:pic>
      <xdr:nvPicPr>
        <xdr:cNvPr id="15" name="Picture 5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19125" y="1636395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161925</xdr:rowOff>
    </xdr:from>
    <xdr:to>
      <xdr:col>5</xdr:col>
      <xdr:colOff>438150</xdr:colOff>
      <xdr:row>86</xdr:row>
      <xdr:rowOff>19050</xdr:rowOff>
    </xdr:to>
    <xdr:pic>
      <xdr:nvPicPr>
        <xdr:cNvPr id="16" name="Picture 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16764000"/>
          <a:ext cx="2876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89</xdr:row>
      <xdr:rowOff>0</xdr:rowOff>
    </xdr:from>
    <xdr:to>
      <xdr:col>3</xdr:col>
      <xdr:colOff>171450</xdr:colOff>
      <xdr:row>89</xdr:row>
      <xdr:rowOff>0</xdr:rowOff>
    </xdr:to>
    <xdr:pic>
      <xdr:nvPicPr>
        <xdr:cNvPr id="17" name="Picture 5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178403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3</xdr:col>
      <xdr:colOff>323850</xdr:colOff>
      <xdr:row>89</xdr:row>
      <xdr:rowOff>0</xdr:rowOff>
    </xdr:to>
    <xdr:pic>
      <xdr:nvPicPr>
        <xdr:cNvPr id="18" name="Picture 5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9600" y="1784032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5</xdr:col>
      <xdr:colOff>438150</xdr:colOff>
      <xdr:row>89</xdr:row>
      <xdr:rowOff>0</xdr:rowOff>
    </xdr:to>
    <xdr:pic>
      <xdr:nvPicPr>
        <xdr:cNvPr id="19" name="Picture 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17840325"/>
          <a:ext cx="2876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89</xdr:row>
      <xdr:rowOff>0</xdr:rowOff>
    </xdr:from>
    <xdr:to>
      <xdr:col>3</xdr:col>
      <xdr:colOff>123825</xdr:colOff>
      <xdr:row>89</xdr:row>
      <xdr:rowOff>0</xdr:rowOff>
    </xdr:to>
    <xdr:pic>
      <xdr:nvPicPr>
        <xdr:cNvPr id="20" name="Picture 5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178403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89</xdr:row>
      <xdr:rowOff>0</xdr:rowOff>
    </xdr:from>
    <xdr:to>
      <xdr:col>3</xdr:col>
      <xdr:colOff>266700</xdr:colOff>
      <xdr:row>89</xdr:row>
      <xdr:rowOff>0</xdr:rowOff>
    </xdr:to>
    <xdr:pic>
      <xdr:nvPicPr>
        <xdr:cNvPr id="21" name="Picture 6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66725" y="1784032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5</xdr:col>
      <xdr:colOff>381000</xdr:colOff>
      <xdr:row>89</xdr:row>
      <xdr:rowOff>0</xdr:rowOff>
    </xdr:to>
    <xdr:pic>
      <xdr:nvPicPr>
        <xdr:cNvPr id="22" name="Picture 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17840325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89</xdr:row>
      <xdr:rowOff>0</xdr:rowOff>
    </xdr:from>
    <xdr:to>
      <xdr:col>3</xdr:col>
      <xdr:colOff>123825</xdr:colOff>
      <xdr:row>89</xdr:row>
      <xdr:rowOff>0</xdr:rowOff>
    </xdr:to>
    <xdr:pic>
      <xdr:nvPicPr>
        <xdr:cNvPr id="23" name="Picture 6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178403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89</xdr:row>
      <xdr:rowOff>0</xdr:rowOff>
    </xdr:from>
    <xdr:to>
      <xdr:col>3</xdr:col>
      <xdr:colOff>266700</xdr:colOff>
      <xdr:row>89</xdr:row>
      <xdr:rowOff>0</xdr:rowOff>
    </xdr:to>
    <xdr:pic>
      <xdr:nvPicPr>
        <xdr:cNvPr id="24" name="Picture 6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66725" y="1784032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5</xdr:col>
      <xdr:colOff>381000</xdr:colOff>
      <xdr:row>89</xdr:row>
      <xdr:rowOff>0</xdr:rowOff>
    </xdr:to>
    <xdr:pic>
      <xdr:nvPicPr>
        <xdr:cNvPr id="25" name="Picture 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17840325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97</xdr:row>
      <xdr:rowOff>9525</xdr:rowOff>
    </xdr:from>
    <xdr:to>
      <xdr:col>2</xdr:col>
      <xdr:colOff>476250</xdr:colOff>
      <xdr:row>99</xdr:row>
      <xdr:rowOff>19050</xdr:rowOff>
    </xdr:to>
    <xdr:pic>
      <xdr:nvPicPr>
        <xdr:cNvPr id="26" name="Picture 6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28650" y="19621500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99</xdr:row>
      <xdr:rowOff>152400</xdr:rowOff>
    </xdr:from>
    <xdr:to>
      <xdr:col>5</xdr:col>
      <xdr:colOff>447675</xdr:colOff>
      <xdr:row>102</xdr:row>
      <xdr:rowOff>9525</xdr:rowOff>
    </xdr:to>
    <xdr:pic>
      <xdr:nvPicPr>
        <xdr:cNvPr id="27" name="Picture 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9125" y="20164425"/>
          <a:ext cx="2876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114</xdr:row>
      <xdr:rowOff>0</xdr:rowOff>
    </xdr:from>
    <xdr:to>
      <xdr:col>2</xdr:col>
      <xdr:colOff>476250</xdr:colOff>
      <xdr:row>116</xdr:row>
      <xdr:rowOff>9525</xdr:rowOff>
    </xdr:to>
    <xdr:pic>
      <xdr:nvPicPr>
        <xdr:cNvPr id="28" name="Picture 6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28650" y="23260050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116</xdr:row>
      <xdr:rowOff>171450</xdr:rowOff>
    </xdr:from>
    <xdr:to>
      <xdr:col>3</xdr:col>
      <xdr:colOff>323850</xdr:colOff>
      <xdr:row>118</xdr:row>
      <xdr:rowOff>9525</xdr:rowOff>
    </xdr:to>
    <xdr:pic>
      <xdr:nvPicPr>
        <xdr:cNvPr id="29" name="Picture 6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9600" y="2383155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142875</xdr:rowOff>
    </xdr:from>
    <xdr:to>
      <xdr:col>5</xdr:col>
      <xdr:colOff>438150</xdr:colOff>
      <xdr:row>121</xdr:row>
      <xdr:rowOff>0</xdr:rowOff>
    </xdr:to>
    <xdr:pic>
      <xdr:nvPicPr>
        <xdr:cNvPr id="30" name="Picture 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24203025"/>
          <a:ext cx="2876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133</xdr:row>
      <xdr:rowOff>47625</xdr:rowOff>
    </xdr:from>
    <xdr:to>
      <xdr:col>3</xdr:col>
      <xdr:colOff>171450</xdr:colOff>
      <xdr:row>135</xdr:row>
      <xdr:rowOff>0</xdr:rowOff>
    </xdr:to>
    <xdr:pic>
      <xdr:nvPicPr>
        <xdr:cNvPr id="31" name="Picture 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2735580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19050</xdr:rowOff>
    </xdr:from>
    <xdr:to>
      <xdr:col>3</xdr:col>
      <xdr:colOff>323850</xdr:colOff>
      <xdr:row>137</xdr:row>
      <xdr:rowOff>28575</xdr:rowOff>
    </xdr:to>
    <xdr:pic>
      <xdr:nvPicPr>
        <xdr:cNvPr id="32" name="Picture 7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9600" y="27927300"/>
          <a:ext cx="1543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138</xdr:row>
      <xdr:rowOff>0</xdr:rowOff>
    </xdr:from>
    <xdr:to>
      <xdr:col>5</xdr:col>
      <xdr:colOff>419100</xdr:colOff>
      <xdr:row>140</xdr:row>
      <xdr:rowOff>0</xdr:rowOff>
    </xdr:to>
    <xdr:pic>
      <xdr:nvPicPr>
        <xdr:cNvPr id="33" name="Picture 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0" y="28308300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152</xdr:row>
      <xdr:rowOff>47625</xdr:rowOff>
    </xdr:from>
    <xdr:to>
      <xdr:col>3</xdr:col>
      <xdr:colOff>171450</xdr:colOff>
      <xdr:row>154</xdr:row>
      <xdr:rowOff>0</xdr:rowOff>
    </xdr:to>
    <xdr:pic>
      <xdr:nvPicPr>
        <xdr:cNvPr id="34" name="Picture 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314039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154</xdr:row>
      <xdr:rowOff>200025</xdr:rowOff>
    </xdr:from>
    <xdr:to>
      <xdr:col>3</xdr:col>
      <xdr:colOff>361950</xdr:colOff>
      <xdr:row>156</xdr:row>
      <xdr:rowOff>0</xdr:rowOff>
    </xdr:to>
    <xdr:pic>
      <xdr:nvPicPr>
        <xdr:cNvPr id="35" name="Picture 7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47700" y="31956375"/>
          <a:ext cx="1543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156</xdr:row>
      <xdr:rowOff>200025</xdr:rowOff>
    </xdr:from>
    <xdr:to>
      <xdr:col>5</xdr:col>
      <xdr:colOff>438150</xdr:colOff>
      <xdr:row>158</xdr:row>
      <xdr:rowOff>200025</xdr:rowOff>
    </xdr:to>
    <xdr:pic>
      <xdr:nvPicPr>
        <xdr:cNvPr id="36" name="Picture 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09600" y="32356425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191</xdr:row>
      <xdr:rowOff>47625</xdr:rowOff>
    </xdr:from>
    <xdr:to>
      <xdr:col>3</xdr:col>
      <xdr:colOff>171450</xdr:colOff>
      <xdr:row>193</xdr:row>
      <xdr:rowOff>0</xdr:rowOff>
    </xdr:to>
    <xdr:pic>
      <xdr:nvPicPr>
        <xdr:cNvPr id="37" name="Picture 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7725" y="3983355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193</xdr:row>
      <xdr:rowOff>200025</xdr:rowOff>
    </xdr:from>
    <xdr:to>
      <xdr:col>3</xdr:col>
      <xdr:colOff>323850</xdr:colOff>
      <xdr:row>195</xdr:row>
      <xdr:rowOff>0</xdr:rowOff>
    </xdr:to>
    <xdr:pic>
      <xdr:nvPicPr>
        <xdr:cNvPr id="38" name="Picture 7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9600" y="40386000"/>
          <a:ext cx="1543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195</xdr:row>
      <xdr:rowOff>142875</xdr:rowOff>
    </xdr:from>
    <xdr:to>
      <xdr:col>5</xdr:col>
      <xdr:colOff>476250</xdr:colOff>
      <xdr:row>197</xdr:row>
      <xdr:rowOff>142875</xdr:rowOff>
    </xdr:to>
    <xdr:pic>
      <xdr:nvPicPr>
        <xdr:cNvPr id="39" name="Picture 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7700" y="40728900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ll%20doky\Documents%20and%20Settings\12-636\&#1052;&#1086;&#1080;%20&#1076;&#1086;&#1082;&#1091;&#1084;&#1077;&#1085;&#1090;&#1099;\&#1059;&#1089;&#1083;&#1086;&#1074;&#1080;&#1103;%20&#1087;&#1088;&#1080;&#1077;&#1084;&#1072;\&#1053;&#1054;&#1056;&#1052;&#1067;%20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К"/>
      <sheetName val="Уд на БОС"/>
      <sheetName val="Не уд на БОС"/>
      <sheetName val="Быт сток"/>
      <sheetName val="Нормы НДС"/>
      <sheetName val="Э оч"/>
      <sheetName val="структ стоков"/>
    </sheetNames>
    <sheetDataSet>
      <sheetData sheetId="1">
        <row r="73">
          <cell r="C73">
            <v>15</v>
          </cell>
        </row>
        <row r="93">
          <cell r="C93">
            <v>20</v>
          </cell>
        </row>
      </sheetData>
      <sheetData sheetId="3">
        <row r="6">
          <cell r="C6">
            <v>180</v>
          </cell>
        </row>
        <row r="7">
          <cell r="C7">
            <v>18</v>
          </cell>
        </row>
        <row r="8">
          <cell r="C8">
            <v>110</v>
          </cell>
        </row>
        <row r="9">
          <cell r="C9">
            <v>2.2</v>
          </cell>
        </row>
        <row r="10">
          <cell r="C10">
            <v>0.47</v>
          </cell>
        </row>
        <row r="11">
          <cell r="C11">
            <v>2.5</v>
          </cell>
        </row>
        <row r="12">
          <cell r="C12">
            <v>40</v>
          </cell>
        </row>
        <row r="13">
          <cell r="C13">
            <v>300</v>
          </cell>
        </row>
        <row r="14">
          <cell r="C14">
            <v>2</v>
          </cell>
        </row>
        <row r="15">
          <cell r="C15">
            <v>45</v>
          </cell>
        </row>
      </sheetData>
      <sheetData sheetId="4">
        <row r="9">
          <cell r="B9">
            <v>9.43</v>
          </cell>
        </row>
        <row r="10">
          <cell r="B10">
            <v>0.75</v>
          </cell>
        </row>
        <row r="13">
          <cell r="B13">
            <v>15.3</v>
          </cell>
        </row>
        <row r="14">
          <cell r="B14">
            <v>0.51</v>
          </cell>
        </row>
        <row r="15">
          <cell r="B15">
            <v>0.05</v>
          </cell>
        </row>
        <row r="19">
          <cell r="B19">
            <v>0.5</v>
          </cell>
        </row>
        <row r="20">
          <cell r="B20">
            <v>100</v>
          </cell>
        </row>
        <row r="21">
          <cell r="B21">
            <v>1000</v>
          </cell>
        </row>
        <row r="22">
          <cell r="B22">
            <v>1.79</v>
          </cell>
        </row>
        <row r="23">
          <cell r="B23">
            <v>300</v>
          </cell>
        </row>
      </sheetData>
      <sheetData sheetId="6">
        <row r="64">
          <cell r="G64">
            <v>4982.424999999999</v>
          </cell>
        </row>
        <row r="66">
          <cell r="G66">
            <v>2284.37986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PageLayoutView="0" workbookViewId="0" topLeftCell="A193">
      <selection activeCell="L221" sqref="L221"/>
    </sheetView>
  </sheetViews>
  <sheetFormatPr defaultColWidth="9.140625" defaultRowHeight="12.75"/>
  <sheetData>
    <row r="1" spans="1:11" ht="15.75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.75">
      <c r="A7" s="2"/>
      <c r="B7" s="3"/>
      <c r="C7" s="4"/>
      <c r="D7" s="5"/>
      <c r="E7" s="5"/>
      <c r="F7" s="1"/>
      <c r="G7" s="5"/>
      <c r="H7" s="6" t="s">
        <v>5</v>
      </c>
      <c r="I7" s="7"/>
      <c r="J7" s="7"/>
      <c r="K7" s="7"/>
    </row>
    <row r="8" spans="1:11" ht="15">
      <c r="A8" s="2" t="s">
        <v>6</v>
      </c>
      <c r="B8" s="3"/>
      <c r="C8" s="4"/>
      <c r="D8" s="5"/>
      <c r="E8" s="5"/>
      <c r="F8" s="5"/>
      <c r="G8" s="5"/>
      <c r="H8" s="5"/>
      <c r="I8" s="7"/>
      <c r="J8" s="7"/>
      <c r="K8" s="7"/>
    </row>
    <row r="9" spans="1:11" ht="1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">
      <c r="A11" s="44" t="s">
        <v>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">
      <c r="A12" s="2"/>
      <c r="B12" s="3"/>
      <c r="C12" s="4"/>
      <c r="D12" s="5"/>
      <c r="E12" s="5"/>
      <c r="F12" s="5"/>
      <c r="G12" s="5"/>
      <c r="H12" s="5"/>
      <c r="I12" s="7"/>
      <c r="J12" s="7"/>
      <c r="K12" s="7"/>
    </row>
    <row r="13" spans="1:11" ht="15">
      <c r="A13" s="2"/>
      <c r="B13" s="3"/>
      <c r="C13" s="4"/>
      <c r="D13" s="5"/>
      <c r="E13" s="5"/>
      <c r="F13" s="7"/>
      <c r="G13" s="5"/>
      <c r="H13" s="6" t="s">
        <v>10</v>
      </c>
      <c r="I13" s="7"/>
      <c r="J13" s="7"/>
      <c r="K13" s="7"/>
    </row>
    <row r="14" spans="1:11" ht="15">
      <c r="A14" s="2" t="s">
        <v>6</v>
      </c>
      <c r="B14" s="3"/>
      <c r="C14" s="4"/>
      <c r="D14" s="5"/>
      <c r="E14" s="5"/>
      <c r="F14" s="5"/>
      <c r="G14" s="5"/>
      <c r="H14" s="5"/>
      <c r="I14" s="7"/>
      <c r="J14" s="7"/>
      <c r="K14" s="7"/>
    </row>
    <row r="15" spans="1:11" ht="15">
      <c r="A15" s="2"/>
      <c r="B15" s="3"/>
      <c r="C15" s="4"/>
      <c r="D15" s="5"/>
      <c r="E15" s="5"/>
      <c r="F15" s="5"/>
      <c r="G15" s="5"/>
      <c r="H15" s="5"/>
      <c r="I15" s="7"/>
      <c r="J15" s="7"/>
      <c r="K15" s="7"/>
    </row>
    <row r="16" spans="1:11" ht="15">
      <c r="A16" s="44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">
      <c r="A17" s="44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">
      <c r="A18" s="44" t="s">
        <v>13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">
      <c r="A19" s="44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">
      <c r="A21" s="44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">
      <c r="A22" s="44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">
      <c r="A23" s="44" t="s">
        <v>18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>
      <c r="A24" s="44" t="s">
        <v>19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">
      <c r="A25" s="44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">
      <c r="A26" s="2"/>
      <c r="B26" s="3"/>
      <c r="C26" s="4"/>
      <c r="D26" s="5"/>
      <c r="E26" s="5"/>
      <c r="F26" s="5"/>
      <c r="G26" s="5"/>
      <c r="H26" s="8" t="s">
        <v>21</v>
      </c>
      <c r="I26" s="7"/>
      <c r="J26" s="7"/>
      <c r="K26" s="7"/>
    </row>
    <row r="27" spans="1:11" ht="15">
      <c r="A27" s="2" t="s">
        <v>6</v>
      </c>
      <c r="B27" s="3"/>
      <c r="C27" s="4"/>
      <c r="D27" s="5"/>
      <c r="E27" s="5"/>
      <c r="F27" s="5"/>
      <c r="G27" s="5"/>
      <c r="H27" s="5"/>
      <c r="I27" s="7"/>
      <c r="J27" s="7"/>
      <c r="K27" s="7"/>
    </row>
    <row r="28" spans="1:11" ht="15">
      <c r="A28" s="44" t="s">
        <v>22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">
      <c r="A29" s="44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">
      <c r="A30" s="2"/>
      <c r="B30" s="3"/>
      <c r="C30" s="4"/>
      <c r="D30" s="5"/>
      <c r="E30" s="5"/>
      <c r="F30" s="5"/>
      <c r="G30" s="5"/>
      <c r="H30" s="5"/>
      <c r="I30" s="7"/>
      <c r="J30" s="7"/>
      <c r="K30" s="7"/>
    </row>
    <row r="31" spans="1:11" ht="15">
      <c r="A31" s="2"/>
      <c r="B31" s="3"/>
      <c r="C31" s="4"/>
      <c r="D31" s="5"/>
      <c r="E31" s="5"/>
      <c r="F31" s="5"/>
      <c r="G31" s="5"/>
      <c r="H31" s="5"/>
      <c r="I31" s="7"/>
      <c r="J31" s="7"/>
      <c r="K31" s="7"/>
    </row>
    <row r="32" spans="1:11" ht="15">
      <c r="A32" s="2" t="s">
        <v>6</v>
      </c>
      <c r="B32" s="3"/>
      <c r="C32" s="4"/>
      <c r="D32" s="5"/>
      <c r="E32" s="5"/>
      <c r="F32" s="5"/>
      <c r="G32" s="5"/>
      <c r="H32" s="5"/>
      <c r="I32" s="7"/>
      <c r="J32" s="7"/>
      <c r="K32" s="7"/>
    </row>
    <row r="33" spans="1:11" ht="15">
      <c r="A33" s="44" t="s">
        <v>24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5">
      <c r="A34" s="44" t="s">
        <v>25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5">
      <c r="A35" s="44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5">
      <c r="A36" s="44" t="s">
        <v>27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5">
      <c r="A37" s="44" t="s">
        <v>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">
      <c r="A38" s="44" t="s">
        <v>29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5">
      <c r="A39" s="44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5">
      <c r="A40" s="2" t="s">
        <v>31</v>
      </c>
      <c r="B40" s="2"/>
      <c r="C40" s="2"/>
      <c r="D40" s="2"/>
      <c r="E40" s="2"/>
      <c r="F40" s="2"/>
      <c r="G40" s="2"/>
      <c r="H40" s="2"/>
      <c r="I40" s="7"/>
      <c r="J40" s="7"/>
      <c r="K40" s="7"/>
    </row>
    <row r="41" spans="1:11" ht="15">
      <c r="A41" s="2"/>
      <c r="B41" s="2"/>
      <c r="C41" s="2"/>
      <c r="D41" s="2"/>
      <c r="E41" s="2"/>
      <c r="F41" s="2"/>
      <c r="G41" s="2"/>
      <c r="H41" s="2"/>
      <c r="I41" s="7"/>
      <c r="J41" s="7"/>
      <c r="K41" s="7"/>
    </row>
    <row r="42" spans="1:11" ht="15.7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>
      <c r="A43" s="44" t="s">
        <v>33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5">
      <c r="A44" s="2"/>
      <c r="B44" s="2"/>
      <c r="C44" s="2"/>
      <c r="D44" s="2"/>
      <c r="E44" s="2"/>
      <c r="F44" s="2"/>
      <c r="G44" s="2"/>
      <c r="H44" s="2"/>
      <c r="I44" s="7"/>
      <c r="J44" s="7"/>
      <c r="K44" s="7"/>
    </row>
    <row r="45" spans="1:11" ht="15">
      <c r="A45" s="2"/>
      <c r="B45" s="2"/>
      <c r="C45" s="2"/>
      <c r="D45" s="2"/>
      <c r="E45" s="2"/>
      <c r="F45" s="7"/>
      <c r="G45" s="2"/>
      <c r="H45" s="9" t="s">
        <v>34</v>
      </c>
      <c r="I45" s="7"/>
      <c r="J45" s="7"/>
      <c r="K45" s="7"/>
    </row>
    <row r="46" spans="1:11" ht="15">
      <c r="A46" s="2"/>
      <c r="B46" s="2"/>
      <c r="C46" s="2"/>
      <c r="D46" s="2"/>
      <c r="E46" s="2"/>
      <c r="F46" s="2"/>
      <c r="G46" s="2"/>
      <c r="H46" s="2"/>
      <c r="I46" s="7"/>
      <c r="J46" s="7"/>
      <c r="K46" s="7"/>
    </row>
    <row r="47" spans="1:11" ht="15">
      <c r="A47" s="44" t="s">
        <v>35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5">
      <c r="A48" s="44" t="s">
        <v>36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5">
      <c r="A49" s="44" t="s">
        <v>37</v>
      </c>
      <c r="B49" s="44" t="s">
        <v>38</v>
      </c>
      <c r="C49" s="44"/>
      <c r="D49" s="44"/>
      <c r="E49" s="44"/>
      <c r="F49" s="44"/>
      <c r="G49" s="44"/>
      <c r="H49" s="44"/>
      <c r="I49" s="7"/>
      <c r="J49" s="7"/>
      <c r="K49" s="7"/>
    </row>
    <row r="50" spans="1:11" ht="15">
      <c r="A50" s="44" t="s">
        <v>39</v>
      </c>
      <c r="B50" s="44" t="s">
        <v>40</v>
      </c>
      <c r="C50" s="44"/>
      <c r="D50" s="44"/>
      <c r="E50" s="44"/>
      <c r="F50" s="44"/>
      <c r="G50" s="44"/>
      <c r="H50" s="44"/>
      <c r="I50" s="7"/>
      <c r="J50" s="7"/>
      <c r="K50" s="7"/>
    </row>
    <row r="51" spans="1:11" ht="15">
      <c r="A51" s="44" t="s">
        <v>41</v>
      </c>
      <c r="B51" s="44" t="s">
        <v>42</v>
      </c>
      <c r="C51" s="44"/>
      <c r="D51" s="44"/>
      <c r="E51" s="44"/>
      <c r="F51" s="44"/>
      <c r="G51" s="44"/>
      <c r="H51" s="44"/>
      <c r="I51" s="7"/>
      <c r="J51" s="7"/>
      <c r="K51" s="7"/>
    </row>
    <row r="52" spans="1:11" ht="15">
      <c r="A52" s="44" t="s">
        <v>43</v>
      </c>
      <c r="B52" s="44" t="s">
        <v>44</v>
      </c>
      <c r="C52" s="44"/>
      <c r="D52" s="44"/>
      <c r="E52" s="44"/>
      <c r="F52" s="44"/>
      <c r="G52" s="44"/>
      <c r="H52" s="44"/>
      <c r="I52" s="7"/>
      <c r="J52" s="7"/>
      <c r="K52" s="7"/>
    </row>
    <row r="53" spans="1:11" ht="15.75">
      <c r="A53" s="10" t="s">
        <v>45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7.25">
      <c r="A54" s="10" t="s">
        <v>46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47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 t="s">
        <v>48</v>
      </c>
      <c r="B56" s="45" t="s">
        <v>49</v>
      </c>
      <c r="C56" s="45"/>
      <c r="D56" s="45"/>
      <c r="E56" s="45"/>
      <c r="F56" s="45"/>
      <c r="G56" s="45"/>
      <c r="H56" s="45"/>
      <c r="I56" s="1" t="s">
        <v>50</v>
      </c>
      <c r="J56" s="11">
        <f>'[1]Нормы НДС'!B9</f>
        <v>9.43</v>
      </c>
      <c r="K56" s="1" t="s">
        <v>51</v>
      </c>
    </row>
    <row r="57" spans="1:11" ht="15.75">
      <c r="A57" s="1" t="s">
        <v>52</v>
      </c>
      <c r="B57" s="45" t="s">
        <v>53</v>
      </c>
      <c r="C57" s="45"/>
      <c r="D57" s="45"/>
      <c r="E57" s="45"/>
      <c r="F57" s="45"/>
      <c r="G57" s="45"/>
      <c r="H57" s="45"/>
      <c r="I57" s="1" t="s">
        <v>54</v>
      </c>
      <c r="J57" s="12">
        <v>96</v>
      </c>
      <c r="K57" s="1" t="s">
        <v>55</v>
      </c>
    </row>
    <row r="58" spans="1:11" ht="18.75">
      <c r="A58" s="1" t="s">
        <v>56</v>
      </c>
      <c r="B58" s="45" t="s">
        <v>57</v>
      </c>
      <c r="C58" s="45"/>
      <c r="D58" s="45"/>
      <c r="E58" s="45"/>
      <c r="F58" s="45"/>
      <c r="G58" s="45"/>
      <c r="H58" s="45"/>
      <c r="I58" s="1" t="s">
        <v>58</v>
      </c>
      <c r="J58" s="13">
        <f>'[1]Быт сток'!C6</f>
        <v>180</v>
      </c>
      <c r="K58" s="1" t="s">
        <v>51</v>
      </c>
    </row>
    <row r="59" spans="1:11" ht="18.75">
      <c r="A59" s="1" t="s">
        <v>59</v>
      </c>
      <c r="B59" s="45" t="s">
        <v>60</v>
      </c>
      <c r="C59" s="45"/>
      <c r="D59" s="45"/>
      <c r="E59" s="45"/>
      <c r="F59" s="45"/>
      <c r="G59" s="45"/>
      <c r="H59" s="45"/>
      <c r="I59" s="1" t="s">
        <v>61</v>
      </c>
      <c r="J59" s="13">
        <f>'[1]структ стоков'!$G$64</f>
        <v>4982.424999999999</v>
      </c>
      <c r="K59" s="1" t="s">
        <v>62</v>
      </c>
    </row>
    <row r="60" spans="1:11" ht="20.25">
      <c r="A60" s="1" t="s">
        <v>63</v>
      </c>
      <c r="B60" s="45" t="s">
        <v>64</v>
      </c>
      <c r="C60" s="45"/>
      <c r="D60" s="45"/>
      <c r="E60" s="45"/>
      <c r="F60" s="45"/>
      <c r="G60" s="45"/>
      <c r="H60" s="45"/>
      <c r="I60" s="1" t="s">
        <v>65</v>
      </c>
      <c r="J60" s="13">
        <f>'[1]структ стоков'!$G$64-'[1]структ стоков'!$G$66</f>
        <v>2698.0451399999993</v>
      </c>
      <c r="K60" s="1" t="s">
        <v>62</v>
      </c>
    </row>
    <row r="61" spans="1:11" ht="15.75">
      <c r="A61" s="1" t="s">
        <v>66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 t="s">
        <v>67</v>
      </c>
      <c r="B62" s="46"/>
      <c r="C62" s="1"/>
      <c r="D62" s="47" t="s">
        <v>68</v>
      </c>
      <c r="E62" s="15">
        <f>J56</f>
        <v>9.43</v>
      </c>
      <c r="F62" s="15" t="s">
        <v>69</v>
      </c>
      <c r="G62" s="15">
        <v>100</v>
      </c>
      <c r="H62" s="47" t="s">
        <v>70</v>
      </c>
      <c r="I62" s="47">
        <f>(E62*G62)/(E63-G63)</f>
        <v>235.75</v>
      </c>
      <c r="J62" s="47" t="s">
        <v>51</v>
      </c>
      <c r="K62" s="1"/>
    </row>
    <row r="63" spans="1:11" ht="15.75">
      <c r="A63" s="1"/>
      <c r="B63" s="46"/>
      <c r="C63" s="1"/>
      <c r="D63" s="47"/>
      <c r="E63" s="11">
        <v>100</v>
      </c>
      <c r="F63" s="11" t="s">
        <v>71</v>
      </c>
      <c r="G63" s="11">
        <f>J57</f>
        <v>96</v>
      </c>
      <c r="H63" s="47"/>
      <c r="I63" s="47"/>
      <c r="J63" s="47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1" t="s">
        <v>52</v>
      </c>
      <c r="B65" s="1"/>
      <c r="C65" s="1"/>
      <c r="D65" s="1"/>
      <c r="E65" s="1"/>
      <c r="F65" s="16"/>
      <c r="G65" s="47" t="s">
        <v>72</v>
      </c>
      <c r="H65" s="1"/>
      <c r="I65" s="1"/>
      <c r="J65" s="1"/>
      <c r="K65" s="1"/>
    </row>
    <row r="66" spans="1:11" ht="15.75">
      <c r="A66" s="1"/>
      <c r="B66" s="1"/>
      <c r="C66" s="1"/>
      <c r="D66" s="1"/>
      <c r="E66" s="1"/>
      <c r="F66" s="16"/>
      <c r="G66" s="47"/>
      <c r="H66" s="1"/>
      <c r="I66" s="1"/>
      <c r="J66" s="1"/>
      <c r="K66" s="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47" t="s">
        <v>73</v>
      </c>
      <c r="B68" s="17">
        <f>J59</f>
        <v>4982.424999999999</v>
      </c>
      <c r="C68" s="47" t="s">
        <v>74</v>
      </c>
      <c r="D68" s="47">
        <f>I62</f>
        <v>235.75</v>
      </c>
      <c r="E68" s="47" t="s">
        <v>75</v>
      </c>
      <c r="F68" s="48">
        <f>J58</f>
        <v>180</v>
      </c>
      <c r="G68" s="47" t="s">
        <v>76</v>
      </c>
      <c r="H68" s="49">
        <f>J58</f>
        <v>180</v>
      </c>
      <c r="I68" s="47" t="s">
        <v>73</v>
      </c>
      <c r="J68" s="48">
        <f>(B68/B69)*(D68-F68)+H68</f>
        <v>282.9523893547608</v>
      </c>
      <c r="K68" s="50" t="s">
        <v>51</v>
      </c>
    </row>
    <row r="69" spans="1:11" ht="15.75">
      <c r="A69" s="47"/>
      <c r="B69" s="20">
        <f>J60</f>
        <v>2698.0451399999993</v>
      </c>
      <c r="C69" s="47"/>
      <c r="D69" s="47"/>
      <c r="E69" s="47"/>
      <c r="F69" s="47"/>
      <c r="G69" s="47"/>
      <c r="H69" s="49"/>
      <c r="I69" s="47"/>
      <c r="J69" s="48"/>
      <c r="K69" s="50" t="s">
        <v>51</v>
      </c>
    </row>
    <row r="70" spans="1:11" ht="18.75">
      <c r="A70" s="21" t="s">
        <v>59</v>
      </c>
      <c r="B70" s="21" t="s">
        <v>77</v>
      </c>
      <c r="C70" s="22" t="s">
        <v>78</v>
      </c>
      <c r="D70" s="23">
        <f>J68</f>
        <v>282.9523893547608</v>
      </c>
      <c r="E70" s="24" t="s">
        <v>51</v>
      </c>
      <c r="F70" s="25"/>
      <c r="G70" s="25"/>
      <c r="H70" s="25"/>
      <c r="I70" s="25"/>
      <c r="J70" s="25"/>
      <c r="K70" s="25"/>
    </row>
    <row r="71" spans="1:11" ht="15.75">
      <c r="A71" s="10" t="s">
        <v>79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 t="s">
        <v>47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 t="s">
        <v>48</v>
      </c>
      <c r="B73" s="45" t="s">
        <v>49</v>
      </c>
      <c r="C73" s="45"/>
      <c r="D73" s="45"/>
      <c r="E73" s="45"/>
      <c r="F73" s="45"/>
      <c r="G73" s="45"/>
      <c r="H73" s="45"/>
      <c r="I73" s="1" t="s">
        <v>50</v>
      </c>
      <c r="J73" s="11">
        <f>'[1]Нормы НДС'!B10</f>
        <v>0.75</v>
      </c>
      <c r="K73" s="1" t="s">
        <v>51</v>
      </c>
    </row>
    <row r="74" spans="1:11" ht="18.75">
      <c r="A74" s="1" t="s">
        <v>52</v>
      </c>
      <c r="B74" s="45" t="s">
        <v>80</v>
      </c>
      <c r="C74" s="45"/>
      <c r="D74" s="45"/>
      <c r="E74" s="45"/>
      <c r="F74" s="45"/>
      <c r="G74" s="45"/>
      <c r="H74" s="45"/>
      <c r="I74" s="1" t="s">
        <v>81</v>
      </c>
      <c r="J74" s="11">
        <v>45</v>
      </c>
      <c r="K74" s="1" t="s">
        <v>51</v>
      </c>
    </row>
    <row r="75" spans="1:11" ht="15.75">
      <c r="A75" s="1" t="s">
        <v>56</v>
      </c>
      <c r="B75" s="45" t="s">
        <v>53</v>
      </c>
      <c r="C75" s="45"/>
      <c r="D75" s="45"/>
      <c r="E75" s="45"/>
      <c r="F75" s="45"/>
      <c r="G75" s="45"/>
      <c r="H75" s="45"/>
      <c r="I75" s="1" t="s">
        <v>54</v>
      </c>
      <c r="J75" s="11">
        <v>99</v>
      </c>
      <c r="K75" s="1" t="s">
        <v>55</v>
      </c>
    </row>
    <row r="76" spans="1:11" ht="18.75">
      <c r="A76" s="1" t="s">
        <v>59</v>
      </c>
      <c r="B76" s="45" t="s">
        <v>57</v>
      </c>
      <c r="C76" s="45"/>
      <c r="D76" s="45"/>
      <c r="E76" s="45"/>
      <c r="F76" s="45"/>
      <c r="G76" s="45"/>
      <c r="H76" s="45"/>
      <c r="I76" s="1" t="s">
        <v>58</v>
      </c>
      <c r="J76" s="13">
        <f>'[1]Быт сток'!C7</f>
        <v>18</v>
      </c>
      <c r="K76" s="1" t="s">
        <v>51</v>
      </c>
    </row>
    <row r="77" spans="1:11" ht="18.75">
      <c r="A77" s="1" t="s">
        <v>63</v>
      </c>
      <c r="B77" s="45" t="s">
        <v>60</v>
      </c>
      <c r="C77" s="45"/>
      <c r="D77" s="45"/>
      <c r="E77" s="45"/>
      <c r="F77" s="45"/>
      <c r="G77" s="45"/>
      <c r="H77" s="45"/>
      <c r="I77" s="1" t="s">
        <v>61</v>
      </c>
      <c r="J77" s="20">
        <f>'[1]структ стоков'!$G$64</f>
        <v>4982.424999999999</v>
      </c>
      <c r="K77" s="1" t="s">
        <v>62</v>
      </c>
    </row>
    <row r="78" spans="1:11" ht="20.25">
      <c r="A78" s="1" t="s">
        <v>82</v>
      </c>
      <c r="B78" s="45" t="s">
        <v>64</v>
      </c>
      <c r="C78" s="45"/>
      <c r="D78" s="45"/>
      <c r="E78" s="45"/>
      <c r="F78" s="45"/>
      <c r="G78" s="45"/>
      <c r="H78" s="45"/>
      <c r="I78" s="1" t="s">
        <v>65</v>
      </c>
      <c r="J78" s="20">
        <f>'[1]структ стоков'!$G$64-'[1]структ стоков'!$G$66</f>
        <v>2698.0451399999993</v>
      </c>
      <c r="K78" s="1" t="s">
        <v>62</v>
      </c>
    </row>
    <row r="79" spans="1:11" ht="15.75">
      <c r="A79" s="1" t="s">
        <v>66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 t="s">
        <v>67</v>
      </c>
      <c r="B80" s="46"/>
      <c r="C80" s="1"/>
      <c r="D80" s="47" t="s">
        <v>68</v>
      </c>
      <c r="E80" s="15">
        <f>J73</f>
        <v>0.75</v>
      </c>
      <c r="F80" s="15" t="s">
        <v>69</v>
      </c>
      <c r="G80" s="15">
        <v>100</v>
      </c>
      <c r="H80" s="47" t="s">
        <v>70</v>
      </c>
      <c r="I80" s="47">
        <f>(E80*G80)/(E81-G81)</f>
        <v>75</v>
      </c>
      <c r="J80" s="47" t="s">
        <v>51</v>
      </c>
      <c r="K80" s="1"/>
    </row>
    <row r="81" spans="1:11" ht="15.75">
      <c r="A81" s="1"/>
      <c r="B81" s="46"/>
      <c r="C81" s="1"/>
      <c r="D81" s="47"/>
      <c r="E81" s="11">
        <v>100</v>
      </c>
      <c r="F81" s="11" t="s">
        <v>71</v>
      </c>
      <c r="G81" s="11">
        <f>J75</f>
        <v>99</v>
      </c>
      <c r="H81" s="47"/>
      <c r="I81" s="47"/>
      <c r="J81" s="47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 t="s">
        <v>52</v>
      </c>
      <c r="B83" s="1"/>
      <c r="C83" s="1"/>
      <c r="D83" s="1"/>
      <c r="E83" s="14" t="s">
        <v>83</v>
      </c>
      <c r="F83" s="13">
        <f>I80</f>
        <v>75</v>
      </c>
      <c r="G83" s="26" t="s">
        <v>84</v>
      </c>
      <c r="H83" s="11">
        <f>J74</f>
        <v>45</v>
      </c>
      <c r="I83" s="1" t="s">
        <v>85</v>
      </c>
      <c r="J83" s="13">
        <f>MIN(F83,H83)</f>
        <v>45</v>
      </c>
      <c r="K83" s="1" t="s">
        <v>51</v>
      </c>
    </row>
    <row r="84" spans="1:11" ht="15.75">
      <c r="A84" s="1"/>
      <c r="B84" s="1"/>
      <c r="C84" s="14"/>
      <c r="D84" s="1"/>
      <c r="E84" s="1"/>
      <c r="F84" s="1"/>
      <c r="G84" s="1"/>
      <c r="H84" s="1"/>
      <c r="I84" s="1"/>
      <c r="J84" s="1"/>
      <c r="K84" s="1"/>
    </row>
    <row r="85" spans="1:11" ht="15.75">
      <c r="A85" s="1" t="s">
        <v>56</v>
      </c>
      <c r="B85" s="1"/>
      <c r="C85" s="1"/>
      <c r="D85" s="1"/>
      <c r="E85" s="1"/>
      <c r="F85" s="16"/>
      <c r="G85" s="47" t="s">
        <v>72</v>
      </c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6"/>
      <c r="G86" s="47"/>
      <c r="H86" s="1"/>
      <c r="I86" s="1"/>
      <c r="J86" s="1"/>
      <c r="K86" s="1"/>
    </row>
    <row r="87" spans="1:11" ht="15.75">
      <c r="A87" s="47" t="s">
        <v>72</v>
      </c>
      <c r="B87" s="17">
        <f>J77</f>
        <v>4982.424999999999</v>
      </c>
      <c r="C87" s="47" t="s">
        <v>74</v>
      </c>
      <c r="D87" s="47">
        <f>J83</f>
        <v>45</v>
      </c>
      <c r="E87" s="47" t="s">
        <v>75</v>
      </c>
      <c r="F87" s="48">
        <f>J76</f>
        <v>18</v>
      </c>
      <c r="G87" s="47" t="s">
        <v>76</v>
      </c>
      <c r="H87" s="49">
        <f>J76</f>
        <v>18</v>
      </c>
      <c r="I87" s="47" t="s">
        <v>73</v>
      </c>
      <c r="J87" s="48">
        <f>(B87/B88)*(D87-F87)+H87</f>
        <v>67.8603500014088</v>
      </c>
      <c r="K87" s="50" t="s">
        <v>51</v>
      </c>
    </row>
    <row r="88" spans="1:11" ht="15.75">
      <c r="A88" s="47"/>
      <c r="B88" s="20">
        <f>J78</f>
        <v>2698.0451399999993</v>
      </c>
      <c r="C88" s="47"/>
      <c r="D88" s="47"/>
      <c r="E88" s="47"/>
      <c r="F88" s="47"/>
      <c r="G88" s="47"/>
      <c r="H88" s="49"/>
      <c r="I88" s="47"/>
      <c r="J88" s="48"/>
      <c r="K88" s="50" t="s">
        <v>51</v>
      </c>
    </row>
    <row r="89" spans="1:11" ht="18.75">
      <c r="A89" s="27" t="s">
        <v>59</v>
      </c>
      <c r="B89" s="28" t="s">
        <v>86</v>
      </c>
      <c r="C89" s="29" t="s">
        <v>73</v>
      </c>
      <c r="D89" s="30" t="s">
        <v>87</v>
      </c>
      <c r="E89" s="28" t="s">
        <v>72</v>
      </c>
      <c r="F89" s="28">
        <v>45</v>
      </c>
      <c r="G89" s="31" t="s">
        <v>51</v>
      </c>
      <c r="H89" s="1"/>
      <c r="I89" s="32"/>
      <c r="J89" s="1"/>
      <c r="K89" s="1"/>
    </row>
    <row r="90" spans="1:11" ht="15.75">
      <c r="A90" s="10" t="s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 t="s">
        <v>47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 t="s">
        <v>48</v>
      </c>
      <c r="B92" s="45" t="s">
        <v>49</v>
      </c>
      <c r="C92" s="45"/>
      <c r="D92" s="45"/>
      <c r="E92" s="45"/>
      <c r="F92" s="45"/>
      <c r="G92" s="45"/>
      <c r="H92" s="45"/>
      <c r="I92" s="1" t="s">
        <v>50</v>
      </c>
      <c r="J92" s="11">
        <f>'[1]Нормы НДС'!B13</f>
        <v>15.3</v>
      </c>
      <c r="K92" s="1" t="s">
        <v>51</v>
      </c>
    </row>
    <row r="93" spans="1:11" ht="15.75">
      <c r="A93" s="1" t="s">
        <v>56</v>
      </c>
      <c r="B93" s="45" t="s">
        <v>53</v>
      </c>
      <c r="C93" s="45"/>
      <c r="D93" s="45"/>
      <c r="E93" s="45"/>
      <c r="F93" s="45"/>
      <c r="G93" s="45"/>
      <c r="H93" s="45"/>
      <c r="I93" s="1" t="s">
        <v>54</v>
      </c>
      <c r="J93" s="11">
        <v>95</v>
      </c>
      <c r="K93" s="1" t="s">
        <v>55</v>
      </c>
    </row>
    <row r="94" spans="1:11" ht="18.75">
      <c r="A94" s="1" t="s">
        <v>59</v>
      </c>
      <c r="B94" s="45" t="s">
        <v>57</v>
      </c>
      <c r="C94" s="45"/>
      <c r="D94" s="45"/>
      <c r="E94" s="45"/>
      <c r="F94" s="45"/>
      <c r="G94" s="45"/>
      <c r="H94" s="45"/>
      <c r="I94" s="1" t="s">
        <v>58</v>
      </c>
      <c r="J94" s="13">
        <f>'[1]Быт сток'!C8</f>
        <v>110</v>
      </c>
      <c r="K94" s="1" t="s">
        <v>51</v>
      </c>
    </row>
    <row r="95" spans="1:11" ht="18.75">
      <c r="A95" s="1" t="s">
        <v>63</v>
      </c>
      <c r="B95" s="45" t="s">
        <v>60</v>
      </c>
      <c r="C95" s="45"/>
      <c r="D95" s="45"/>
      <c r="E95" s="45"/>
      <c r="F95" s="45"/>
      <c r="G95" s="45"/>
      <c r="H95" s="45"/>
      <c r="I95" s="1" t="s">
        <v>61</v>
      </c>
      <c r="J95" s="20">
        <f>'[1]структ стоков'!$G$64</f>
        <v>4982.424999999999</v>
      </c>
      <c r="K95" s="1" t="s">
        <v>62</v>
      </c>
    </row>
    <row r="96" spans="1:11" ht="20.25">
      <c r="A96" s="1" t="s">
        <v>82</v>
      </c>
      <c r="B96" s="45" t="s">
        <v>64</v>
      </c>
      <c r="C96" s="45"/>
      <c r="D96" s="45"/>
      <c r="E96" s="45"/>
      <c r="F96" s="45"/>
      <c r="G96" s="45"/>
      <c r="H96" s="45"/>
      <c r="I96" s="1" t="s">
        <v>65</v>
      </c>
      <c r="J96" s="20">
        <f>'[1]структ стоков'!$G$64-'[1]структ стоков'!$G$66</f>
        <v>2698.0451399999993</v>
      </c>
      <c r="K96" s="1" t="s">
        <v>62</v>
      </c>
    </row>
    <row r="97" spans="1:11" ht="15.75">
      <c r="A97" s="1" t="s">
        <v>66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 t="s">
        <v>67</v>
      </c>
      <c r="B98" s="46"/>
      <c r="C98" s="1"/>
      <c r="D98" s="47" t="s">
        <v>68</v>
      </c>
      <c r="E98" s="15">
        <f>J92</f>
        <v>15.3</v>
      </c>
      <c r="F98" s="15" t="s">
        <v>69</v>
      </c>
      <c r="G98" s="15">
        <v>100</v>
      </c>
      <c r="H98" s="47" t="s">
        <v>70</v>
      </c>
      <c r="I98" s="49">
        <f>(E98*G98)/(E99-G99)</f>
        <v>306</v>
      </c>
      <c r="J98" s="47" t="s">
        <v>51</v>
      </c>
      <c r="K98" s="1"/>
    </row>
    <row r="99" spans="1:11" ht="15.75">
      <c r="A99" s="1"/>
      <c r="B99" s="46"/>
      <c r="C99" s="1"/>
      <c r="D99" s="47"/>
      <c r="E99" s="11">
        <v>100</v>
      </c>
      <c r="F99" s="11" t="s">
        <v>71</v>
      </c>
      <c r="G99" s="11">
        <f>J93</f>
        <v>95</v>
      </c>
      <c r="H99" s="47"/>
      <c r="I99" s="49"/>
      <c r="J99" s="47"/>
      <c r="K99" s="1"/>
    </row>
    <row r="100" spans="1:11" ht="15.75">
      <c r="A100" s="1"/>
      <c r="B100" s="1"/>
      <c r="C100" s="14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 t="s">
        <v>56</v>
      </c>
      <c r="B101" s="1"/>
      <c r="C101" s="1"/>
      <c r="D101" s="1"/>
      <c r="E101" s="1"/>
      <c r="F101" s="16"/>
      <c r="G101" s="47" t="s">
        <v>72</v>
      </c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6"/>
      <c r="G102" s="47"/>
      <c r="H102" s="1"/>
      <c r="I102" s="1"/>
      <c r="J102" s="1"/>
      <c r="K102" s="1"/>
    </row>
    <row r="103" spans="1:11" ht="15.75">
      <c r="A103" s="47" t="s">
        <v>72</v>
      </c>
      <c r="B103" s="17">
        <f>J95</f>
        <v>4982.424999999999</v>
      </c>
      <c r="C103" s="47" t="s">
        <v>74</v>
      </c>
      <c r="D103" s="48">
        <f>I98</f>
        <v>306</v>
      </c>
      <c r="E103" s="47" t="s">
        <v>75</v>
      </c>
      <c r="F103" s="48">
        <f>J94</f>
        <v>110</v>
      </c>
      <c r="G103" s="47" t="s">
        <v>76</v>
      </c>
      <c r="H103" s="49">
        <f>J94</f>
        <v>110</v>
      </c>
      <c r="I103" s="47" t="s">
        <v>73</v>
      </c>
      <c r="J103" s="51">
        <f>(B103/B104)*(D103-F103)+H103</f>
        <v>471.9492074176343</v>
      </c>
      <c r="K103" s="50" t="s">
        <v>51</v>
      </c>
    </row>
    <row r="104" spans="1:11" ht="15.75">
      <c r="A104" s="47"/>
      <c r="B104" s="20">
        <f>J96</f>
        <v>2698.0451399999993</v>
      </c>
      <c r="C104" s="47"/>
      <c r="D104" s="47"/>
      <c r="E104" s="47"/>
      <c r="F104" s="47"/>
      <c r="G104" s="47"/>
      <c r="H104" s="49"/>
      <c r="I104" s="47"/>
      <c r="J104" s="51"/>
      <c r="K104" s="50" t="s">
        <v>51</v>
      </c>
    </row>
    <row r="105" spans="1:11" ht="18.75">
      <c r="A105" s="27" t="s">
        <v>59</v>
      </c>
      <c r="B105" s="28" t="s">
        <v>86</v>
      </c>
      <c r="C105" s="52" t="s">
        <v>89</v>
      </c>
      <c r="D105" s="52"/>
      <c r="E105" s="52"/>
      <c r="F105" s="28" t="s">
        <v>72</v>
      </c>
      <c r="G105" s="28">
        <v>400</v>
      </c>
      <c r="H105" s="31" t="s">
        <v>51</v>
      </c>
      <c r="I105" s="32"/>
      <c r="J105" s="1"/>
      <c r="K105" s="1"/>
    </row>
    <row r="106" spans="1:11" ht="15.75">
      <c r="A106" s="10" t="s">
        <v>90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 t="s">
        <v>47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 t="s">
        <v>48</v>
      </c>
      <c r="B108" s="45" t="s">
        <v>49</v>
      </c>
      <c r="C108" s="45"/>
      <c r="D108" s="45"/>
      <c r="E108" s="45"/>
      <c r="F108" s="45"/>
      <c r="G108" s="45"/>
      <c r="H108" s="45"/>
      <c r="I108" s="1" t="s">
        <v>50</v>
      </c>
      <c r="J108" s="11">
        <f>'[1]Нормы НДС'!B14</f>
        <v>0.51</v>
      </c>
      <c r="K108" s="1" t="s">
        <v>51</v>
      </c>
    </row>
    <row r="109" spans="1:11" ht="18.75">
      <c r="A109" s="1" t="s">
        <v>52</v>
      </c>
      <c r="B109" s="45" t="s">
        <v>80</v>
      </c>
      <c r="C109" s="45"/>
      <c r="D109" s="45"/>
      <c r="E109" s="45"/>
      <c r="F109" s="45"/>
      <c r="G109" s="45"/>
      <c r="H109" s="45"/>
      <c r="I109" s="1" t="s">
        <v>81</v>
      </c>
      <c r="J109" s="13">
        <v>5</v>
      </c>
      <c r="K109" s="1" t="s">
        <v>51</v>
      </c>
    </row>
    <row r="110" spans="1:11" ht="15.75">
      <c r="A110" s="1" t="s">
        <v>56</v>
      </c>
      <c r="B110" s="45" t="s">
        <v>53</v>
      </c>
      <c r="C110" s="45"/>
      <c r="D110" s="45"/>
      <c r="E110" s="45"/>
      <c r="F110" s="45"/>
      <c r="G110" s="45"/>
      <c r="H110" s="45"/>
      <c r="I110" s="1" t="s">
        <v>54</v>
      </c>
      <c r="J110" s="11">
        <v>77</v>
      </c>
      <c r="K110" s="1" t="s">
        <v>55</v>
      </c>
    </row>
    <row r="111" spans="1:11" ht="18.75">
      <c r="A111" s="1" t="s">
        <v>59</v>
      </c>
      <c r="B111" s="45" t="s">
        <v>57</v>
      </c>
      <c r="C111" s="45"/>
      <c r="D111" s="45"/>
      <c r="E111" s="45"/>
      <c r="F111" s="45"/>
      <c r="G111" s="45"/>
      <c r="H111" s="45"/>
      <c r="I111" s="1" t="s">
        <v>58</v>
      </c>
      <c r="J111" s="13">
        <f>'[1]Быт сток'!C9</f>
        <v>2.2</v>
      </c>
      <c r="K111" s="1" t="s">
        <v>51</v>
      </c>
    </row>
    <row r="112" spans="1:11" ht="18.75">
      <c r="A112" s="1" t="s">
        <v>63</v>
      </c>
      <c r="B112" s="45" t="s">
        <v>60</v>
      </c>
      <c r="C112" s="45"/>
      <c r="D112" s="45"/>
      <c r="E112" s="45"/>
      <c r="F112" s="45"/>
      <c r="G112" s="45"/>
      <c r="H112" s="45"/>
      <c r="I112" s="1" t="s">
        <v>61</v>
      </c>
      <c r="J112" s="20">
        <f>'[1]структ стоков'!$G$64</f>
        <v>4982.424999999999</v>
      </c>
      <c r="K112" s="1" t="s">
        <v>62</v>
      </c>
    </row>
    <row r="113" spans="1:11" ht="20.25">
      <c r="A113" s="1" t="s">
        <v>82</v>
      </c>
      <c r="B113" s="45" t="s">
        <v>64</v>
      </c>
      <c r="C113" s="45"/>
      <c r="D113" s="45"/>
      <c r="E113" s="45"/>
      <c r="F113" s="45"/>
      <c r="G113" s="45"/>
      <c r="H113" s="45"/>
      <c r="I113" s="1" t="s">
        <v>65</v>
      </c>
      <c r="J113" s="20">
        <f>'[1]структ стоков'!$G$64-'[1]структ стоков'!$G$66</f>
        <v>2698.0451399999993</v>
      </c>
      <c r="K113" s="1" t="s">
        <v>62</v>
      </c>
    </row>
    <row r="114" spans="1:11" ht="15.75">
      <c r="A114" s="1" t="s">
        <v>66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 t="s">
        <v>67</v>
      </c>
      <c r="B115" s="46"/>
      <c r="C115" s="1"/>
      <c r="D115" s="47" t="s">
        <v>68</v>
      </c>
      <c r="E115" s="15">
        <f>J108</f>
        <v>0.51</v>
      </c>
      <c r="F115" s="15" t="s">
        <v>69</v>
      </c>
      <c r="G115" s="15">
        <v>100</v>
      </c>
      <c r="H115" s="47" t="s">
        <v>70</v>
      </c>
      <c r="I115" s="49">
        <f>(E115*G115)/(E116-G116)</f>
        <v>2.217391304347826</v>
      </c>
      <c r="J115" s="47" t="s">
        <v>51</v>
      </c>
      <c r="K115" s="1"/>
    </row>
    <row r="116" spans="1:11" ht="15.75">
      <c r="A116" s="1"/>
      <c r="B116" s="46"/>
      <c r="C116" s="1"/>
      <c r="D116" s="47"/>
      <c r="E116" s="11">
        <v>100</v>
      </c>
      <c r="F116" s="11" t="s">
        <v>71</v>
      </c>
      <c r="G116" s="11">
        <f>J110</f>
        <v>77</v>
      </c>
      <c r="H116" s="47"/>
      <c r="I116" s="49"/>
      <c r="J116" s="47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 t="s">
        <v>52</v>
      </c>
      <c r="B118" s="1"/>
      <c r="C118" s="1"/>
      <c r="D118" s="1"/>
      <c r="E118" s="14" t="s">
        <v>83</v>
      </c>
      <c r="F118" s="13">
        <f>I115</f>
        <v>2.217391304347826</v>
      </c>
      <c r="G118" s="26" t="s">
        <v>84</v>
      </c>
      <c r="H118" s="11">
        <f>J109</f>
        <v>5</v>
      </c>
      <c r="I118" s="1" t="s">
        <v>85</v>
      </c>
      <c r="J118" s="34">
        <f>MIN(F118,H118)</f>
        <v>2.217391304347826</v>
      </c>
      <c r="K118" s="1" t="s">
        <v>51</v>
      </c>
    </row>
    <row r="119" spans="1:11" ht="15.75">
      <c r="A119" s="1"/>
      <c r="B119" s="1"/>
      <c r="C119" s="14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 t="s">
        <v>56</v>
      </c>
      <c r="B120" s="1"/>
      <c r="C120" s="1"/>
      <c r="D120" s="1"/>
      <c r="E120" s="1"/>
      <c r="F120" s="16"/>
      <c r="G120" s="47" t="s">
        <v>72</v>
      </c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6"/>
      <c r="G121" s="47"/>
      <c r="H121" s="1"/>
      <c r="I121" s="1"/>
      <c r="J121" s="1"/>
      <c r="K121" s="1"/>
    </row>
    <row r="122" spans="1:11" ht="15.75">
      <c r="A122" s="47" t="s">
        <v>72</v>
      </c>
      <c r="B122" s="17">
        <f>J112</f>
        <v>4982.424999999999</v>
      </c>
      <c r="C122" s="47" t="s">
        <v>74</v>
      </c>
      <c r="D122" s="47">
        <f>J118</f>
        <v>2.217391304347826</v>
      </c>
      <c r="E122" s="47" t="s">
        <v>75</v>
      </c>
      <c r="F122" s="48">
        <f>J111</f>
        <v>2.2</v>
      </c>
      <c r="G122" s="47" t="s">
        <v>76</v>
      </c>
      <c r="H122" s="49">
        <f>J111</f>
        <v>2.2</v>
      </c>
      <c r="I122" s="47" t="s">
        <v>73</v>
      </c>
      <c r="J122" s="49">
        <f>(B122/B123)*(D122-F122)+H122</f>
        <v>2.2321161674727272</v>
      </c>
      <c r="K122" s="50" t="s">
        <v>51</v>
      </c>
    </row>
    <row r="123" spans="1:11" ht="15.75">
      <c r="A123" s="47"/>
      <c r="B123" s="20">
        <f>J113</f>
        <v>2698.0451399999993</v>
      </c>
      <c r="C123" s="47"/>
      <c r="D123" s="47"/>
      <c r="E123" s="47"/>
      <c r="F123" s="47"/>
      <c r="G123" s="47"/>
      <c r="H123" s="49"/>
      <c r="I123" s="47"/>
      <c r="J123" s="49"/>
      <c r="K123" s="50" t="s">
        <v>51</v>
      </c>
    </row>
    <row r="124" spans="1:11" ht="18.75">
      <c r="A124" s="21" t="s">
        <v>59</v>
      </c>
      <c r="B124" s="21" t="s">
        <v>77</v>
      </c>
      <c r="C124" s="22" t="s">
        <v>78</v>
      </c>
      <c r="D124" s="33">
        <f>J122</f>
        <v>2.2321161674727272</v>
      </c>
      <c r="E124" s="24" t="s">
        <v>51</v>
      </c>
      <c r="F124" s="25"/>
      <c r="G124" s="25"/>
      <c r="H124" s="25"/>
      <c r="I124" s="25"/>
      <c r="J124" s="25"/>
      <c r="K124" s="25"/>
    </row>
    <row r="125" spans="1:11" ht="15.75">
      <c r="A125" s="10" t="s">
        <v>91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 t="s">
        <v>47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 t="s">
        <v>48</v>
      </c>
      <c r="B127" s="45" t="s">
        <v>49</v>
      </c>
      <c r="C127" s="45"/>
      <c r="D127" s="45"/>
      <c r="E127" s="45"/>
      <c r="F127" s="45"/>
      <c r="G127" s="45"/>
      <c r="H127" s="45"/>
      <c r="I127" s="1" t="s">
        <v>50</v>
      </c>
      <c r="J127" s="11">
        <f>'[1]Нормы НДС'!B15</f>
        <v>0.05</v>
      </c>
      <c r="K127" s="1" t="s">
        <v>51</v>
      </c>
    </row>
    <row r="128" spans="1:11" ht="18.75">
      <c r="A128" s="1" t="s">
        <v>52</v>
      </c>
      <c r="B128" s="45" t="s">
        <v>80</v>
      </c>
      <c r="C128" s="45"/>
      <c r="D128" s="45"/>
      <c r="E128" s="45"/>
      <c r="F128" s="45"/>
      <c r="G128" s="45"/>
      <c r="H128" s="45"/>
      <c r="I128" s="1" t="s">
        <v>81</v>
      </c>
      <c r="J128" s="13">
        <f>'[1]Уд на БОС'!C73</f>
        <v>15</v>
      </c>
      <c r="K128" s="1" t="s">
        <v>51</v>
      </c>
    </row>
    <row r="129" spans="1:11" ht="15.75">
      <c r="A129" s="1" t="s">
        <v>56</v>
      </c>
      <c r="B129" s="45" t="s">
        <v>53</v>
      </c>
      <c r="C129" s="45"/>
      <c r="D129" s="45"/>
      <c r="E129" s="45"/>
      <c r="F129" s="45"/>
      <c r="G129" s="45"/>
      <c r="H129" s="45"/>
      <c r="I129" s="1" t="s">
        <v>54</v>
      </c>
      <c r="J129" s="11">
        <v>91</v>
      </c>
      <c r="K129" s="1" t="s">
        <v>55</v>
      </c>
    </row>
    <row r="130" spans="1:11" ht="18.75">
      <c r="A130" s="1" t="s">
        <v>59</v>
      </c>
      <c r="B130" s="45" t="s">
        <v>57</v>
      </c>
      <c r="C130" s="45"/>
      <c r="D130" s="45"/>
      <c r="E130" s="45"/>
      <c r="F130" s="45"/>
      <c r="G130" s="45"/>
      <c r="H130" s="45"/>
      <c r="I130" s="1" t="s">
        <v>58</v>
      </c>
      <c r="J130" s="13">
        <f>'[1]Быт сток'!C10</f>
        <v>0.47</v>
      </c>
      <c r="K130" s="1" t="s">
        <v>51</v>
      </c>
    </row>
    <row r="131" spans="1:11" ht="18.75">
      <c r="A131" s="1" t="s">
        <v>63</v>
      </c>
      <c r="B131" s="45" t="s">
        <v>60</v>
      </c>
      <c r="C131" s="45"/>
      <c r="D131" s="45"/>
      <c r="E131" s="45"/>
      <c r="F131" s="45"/>
      <c r="G131" s="45"/>
      <c r="H131" s="45"/>
      <c r="I131" s="1" t="s">
        <v>61</v>
      </c>
      <c r="J131" s="20">
        <f>'[1]структ стоков'!$G$64</f>
        <v>4982.424999999999</v>
      </c>
      <c r="K131" s="1" t="s">
        <v>62</v>
      </c>
    </row>
    <row r="132" spans="1:11" ht="20.25">
      <c r="A132" s="1" t="s">
        <v>82</v>
      </c>
      <c r="B132" s="45" t="s">
        <v>64</v>
      </c>
      <c r="C132" s="45"/>
      <c r="D132" s="45"/>
      <c r="E132" s="45"/>
      <c r="F132" s="45"/>
      <c r="G132" s="45"/>
      <c r="H132" s="45"/>
      <c r="I132" s="1" t="s">
        <v>65</v>
      </c>
      <c r="J132" s="20">
        <f>'[1]структ стоков'!$G$64-'[1]структ стоков'!$G$66</f>
        <v>2698.0451399999993</v>
      </c>
      <c r="K132" s="1" t="s">
        <v>62</v>
      </c>
    </row>
    <row r="133" spans="1:11" ht="15.75">
      <c r="A133" s="1" t="s">
        <v>66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 t="s">
        <v>67</v>
      </c>
      <c r="B134" s="46"/>
      <c r="C134" s="1"/>
      <c r="D134" s="47" t="s">
        <v>68</v>
      </c>
      <c r="E134" s="15">
        <f>J127</f>
        <v>0.05</v>
      </c>
      <c r="F134" s="15" t="s">
        <v>69</v>
      </c>
      <c r="G134" s="15">
        <v>100</v>
      </c>
      <c r="H134" s="47" t="s">
        <v>70</v>
      </c>
      <c r="I134" s="48">
        <f>(E134*G134)/(E135-G135)</f>
        <v>0.5555555555555556</v>
      </c>
      <c r="J134" s="50" t="s">
        <v>51</v>
      </c>
      <c r="K134" s="1"/>
    </row>
    <row r="135" spans="1:11" ht="15.75">
      <c r="A135" s="1"/>
      <c r="B135" s="46"/>
      <c r="C135" s="1"/>
      <c r="D135" s="47"/>
      <c r="E135" s="11">
        <v>100</v>
      </c>
      <c r="F135" s="11" t="s">
        <v>71</v>
      </c>
      <c r="G135" s="11">
        <v>91</v>
      </c>
      <c r="H135" s="47"/>
      <c r="I135" s="48"/>
      <c r="J135" s="50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 t="s">
        <v>52</v>
      </c>
      <c r="B137" s="1"/>
      <c r="C137" s="1"/>
      <c r="D137" s="1"/>
      <c r="E137" s="14" t="s">
        <v>83</v>
      </c>
      <c r="F137" s="13">
        <f>I134</f>
        <v>0.5555555555555556</v>
      </c>
      <c r="G137" s="26" t="s">
        <v>84</v>
      </c>
      <c r="H137" s="1">
        <f>J128</f>
        <v>15</v>
      </c>
      <c r="I137" s="1" t="s">
        <v>85</v>
      </c>
      <c r="J137" s="13">
        <f>MIN(F137,H137)</f>
        <v>0.5555555555555556</v>
      </c>
      <c r="K137" s="1" t="s">
        <v>51</v>
      </c>
    </row>
    <row r="138" spans="1:11" ht="15.75">
      <c r="A138" s="1"/>
      <c r="B138" s="1"/>
      <c r="C138" s="14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 t="s">
        <v>56</v>
      </c>
      <c r="B139" s="1"/>
      <c r="C139" s="1"/>
      <c r="D139" s="1"/>
      <c r="E139" s="1"/>
      <c r="F139" s="16"/>
      <c r="G139" s="47" t="s">
        <v>72</v>
      </c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6"/>
      <c r="G140" s="47"/>
      <c r="H140" s="1"/>
      <c r="I140" s="1"/>
      <c r="J140" s="1"/>
      <c r="K140" s="1"/>
    </row>
    <row r="141" spans="1:11" ht="15.75">
      <c r="A141" s="47" t="s">
        <v>72</v>
      </c>
      <c r="B141" s="17">
        <f>J131</f>
        <v>4982.424999999999</v>
      </c>
      <c r="C141" s="47" t="s">
        <v>74</v>
      </c>
      <c r="D141" s="47">
        <f>J137</f>
        <v>0.5555555555555556</v>
      </c>
      <c r="E141" s="47" t="s">
        <v>75</v>
      </c>
      <c r="F141" s="48">
        <f>J130</f>
        <v>0.47</v>
      </c>
      <c r="G141" s="47" t="s">
        <v>76</v>
      </c>
      <c r="H141" s="48">
        <f>J130</f>
        <v>0.47</v>
      </c>
      <c r="I141" s="47" t="s">
        <v>73</v>
      </c>
      <c r="J141" s="49">
        <f>(B141/B142)*(D141-F141)+H141</f>
        <v>0.6279937016505547</v>
      </c>
      <c r="K141" s="50" t="s">
        <v>51</v>
      </c>
    </row>
    <row r="142" spans="1:11" ht="15.75">
      <c r="A142" s="47"/>
      <c r="B142" s="20">
        <f>J132</f>
        <v>2698.0451399999993</v>
      </c>
      <c r="C142" s="47"/>
      <c r="D142" s="47"/>
      <c r="E142" s="47"/>
      <c r="F142" s="47"/>
      <c r="G142" s="47"/>
      <c r="H142" s="48"/>
      <c r="I142" s="47"/>
      <c r="J142" s="49"/>
      <c r="K142" s="50" t="s">
        <v>51</v>
      </c>
    </row>
    <row r="143" spans="1:11" ht="18.75">
      <c r="A143" s="21" t="s">
        <v>59</v>
      </c>
      <c r="B143" s="22" t="s">
        <v>77</v>
      </c>
      <c r="C143" s="35" t="s">
        <v>73</v>
      </c>
      <c r="D143" s="21" t="s">
        <v>92</v>
      </c>
      <c r="E143" s="22" t="s">
        <v>72</v>
      </c>
      <c r="F143" s="36">
        <f>I134</f>
        <v>0.5555555555555556</v>
      </c>
      <c r="G143" s="24" t="s">
        <v>51</v>
      </c>
      <c r="H143" s="25"/>
      <c r="I143" s="25"/>
      <c r="J143" s="25"/>
      <c r="K143" s="25"/>
    </row>
    <row r="144" spans="1:11" ht="15.75">
      <c r="A144" s="10" t="s">
        <v>93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 t="s">
        <v>47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 t="s">
        <v>48</v>
      </c>
      <c r="B146" s="45" t="s">
        <v>49</v>
      </c>
      <c r="C146" s="45"/>
      <c r="D146" s="45"/>
      <c r="E146" s="45"/>
      <c r="F146" s="45"/>
      <c r="G146" s="45"/>
      <c r="H146" s="45"/>
      <c r="I146" s="1" t="s">
        <v>50</v>
      </c>
      <c r="J146" s="11">
        <f>'[1]Нормы НДС'!B19</f>
        <v>0.5</v>
      </c>
      <c r="K146" s="1" t="s">
        <v>51</v>
      </c>
    </row>
    <row r="147" spans="1:11" ht="18.75">
      <c r="A147" s="1" t="s">
        <v>52</v>
      </c>
      <c r="B147" s="45" t="s">
        <v>80</v>
      </c>
      <c r="C147" s="45"/>
      <c r="D147" s="45"/>
      <c r="E147" s="45"/>
      <c r="F147" s="45"/>
      <c r="G147" s="45"/>
      <c r="H147" s="45"/>
      <c r="I147" s="1" t="s">
        <v>81</v>
      </c>
      <c r="J147" s="13">
        <f>'[1]Уд на БОС'!C93</f>
        <v>20</v>
      </c>
      <c r="K147" s="1" t="s">
        <v>51</v>
      </c>
    </row>
    <row r="148" spans="1:11" ht="15.75">
      <c r="A148" s="1" t="s">
        <v>56</v>
      </c>
      <c r="B148" s="45" t="s">
        <v>53</v>
      </c>
      <c r="C148" s="45"/>
      <c r="D148" s="45"/>
      <c r="E148" s="45"/>
      <c r="F148" s="45"/>
      <c r="G148" s="45"/>
      <c r="H148" s="45"/>
      <c r="I148" s="1" t="s">
        <v>54</v>
      </c>
      <c r="J148" s="11">
        <v>96</v>
      </c>
      <c r="K148" s="1" t="s">
        <v>55</v>
      </c>
    </row>
    <row r="149" spans="1:11" ht="18.75">
      <c r="A149" s="1" t="s">
        <v>59</v>
      </c>
      <c r="B149" s="45" t="s">
        <v>57</v>
      </c>
      <c r="C149" s="45"/>
      <c r="D149" s="45"/>
      <c r="E149" s="45"/>
      <c r="F149" s="45"/>
      <c r="G149" s="45"/>
      <c r="H149" s="45"/>
      <c r="I149" s="1" t="s">
        <v>58</v>
      </c>
      <c r="J149" s="13">
        <f>'[1]Быт сток'!C11</f>
        <v>2.5</v>
      </c>
      <c r="K149" s="1" t="s">
        <v>51</v>
      </c>
    </row>
    <row r="150" spans="1:11" ht="18.75">
      <c r="A150" s="1" t="s">
        <v>63</v>
      </c>
      <c r="B150" s="45" t="s">
        <v>94</v>
      </c>
      <c r="C150" s="45"/>
      <c r="D150" s="45"/>
      <c r="E150" s="45"/>
      <c r="F150" s="45"/>
      <c r="G150" s="45"/>
      <c r="H150" s="45"/>
      <c r="I150" s="1" t="s">
        <v>61</v>
      </c>
      <c r="J150" s="20">
        <f>'[1]структ стоков'!$G$64</f>
        <v>4982.424999999999</v>
      </c>
      <c r="K150" s="1" t="s">
        <v>62</v>
      </c>
    </row>
    <row r="151" spans="1:11" ht="20.25">
      <c r="A151" s="1" t="s">
        <v>82</v>
      </c>
      <c r="B151" s="45" t="s">
        <v>64</v>
      </c>
      <c r="C151" s="45"/>
      <c r="D151" s="45"/>
      <c r="E151" s="45"/>
      <c r="F151" s="45"/>
      <c r="G151" s="45"/>
      <c r="H151" s="45"/>
      <c r="I151" s="1" t="s">
        <v>65</v>
      </c>
      <c r="J151" s="20">
        <f>'[1]структ стоков'!$G$64-'[1]структ стоков'!$G$66</f>
        <v>2698.0451399999993</v>
      </c>
      <c r="K151" s="1" t="s">
        <v>62</v>
      </c>
    </row>
    <row r="152" spans="1:11" ht="15.75">
      <c r="A152" s="1" t="s">
        <v>66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 t="s">
        <v>67</v>
      </c>
      <c r="B153" s="46"/>
      <c r="C153" s="1"/>
      <c r="D153" s="47" t="s">
        <v>68</v>
      </c>
      <c r="E153" s="15">
        <f>J146</f>
        <v>0.5</v>
      </c>
      <c r="F153" s="15" t="s">
        <v>69</v>
      </c>
      <c r="G153" s="15">
        <v>100</v>
      </c>
      <c r="H153" s="47" t="s">
        <v>70</v>
      </c>
      <c r="I153" s="48">
        <f>(E153*G153)/(E154-G154)</f>
        <v>12.5</v>
      </c>
      <c r="J153" s="50" t="s">
        <v>51</v>
      </c>
      <c r="K153" s="1"/>
    </row>
    <row r="154" spans="1:11" ht="15.75">
      <c r="A154" s="1"/>
      <c r="B154" s="46"/>
      <c r="C154" s="1"/>
      <c r="D154" s="47"/>
      <c r="E154" s="11">
        <v>100</v>
      </c>
      <c r="F154" s="11" t="s">
        <v>71</v>
      </c>
      <c r="G154" s="11">
        <f>J148</f>
        <v>96</v>
      </c>
      <c r="H154" s="47"/>
      <c r="I154" s="48"/>
      <c r="J154" s="50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 t="s">
        <v>52</v>
      </c>
      <c r="B156" s="1"/>
      <c r="C156" s="1"/>
      <c r="D156" s="1"/>
      <c r="E156" s="14" t="s">
        <v>83</v>
      </c>
      <c r="F156" s="13">
        <f>I153</f>
        <v>12.5</v>
      </c>
      <c r="G156" s="26" t="s">
        <v>84</v>
      </c>
      <c r="H156" s="11">
        <f>J147</f>
        <v>20</v>
      </c>
      <c r="I156" s="1" t="s">
        <v>85</v>
      </c>
      <c r="J156" s="34">
        <f>MIN(F156,H156)</f>
        <v>12.5</v>
      </c>
      <c r="K156" s="1" t="s">
        <v>51</v>
      </c>
    </row>
    <row r="157" spans="1:11" ht="15.75">
      <c r="A157" s="1"/>
      <c r="B157" s="1"/>
      <c r="C157" s="14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 t="s">
        <v>56</v>
      </c>
      <c r="B158" s="1"/>
      <c r="C158" s="1"/>
      <c r="D158" s="1"/>
      <c r="E158" s="1"/>
      <c r="F158" s="16"/>
      <c r="G158" s="47" t="s">
        <v>72</v>
      </c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6"/>
      <c r="G159" s="47"/>
      <c r="H159" s="1"/>
      <c r="I159" s="1"/>
      <c r="J159" s="1"/>
      <c r="K159" s="1"/>
    </row>
    <row r="160" spans="1:11" ht="15.75">
      <c r="A160" s="47" t="s">
        <v>72</v>
      </c>
      <c r="B160" s="17">
        <f>J150</f>
        <v>4982.424999999999</v>
      </c>
      <c r="C160" s="47" t="s">
        <v>74</v>
      </c>
      <c r="D160" s="47">
        <f>J156</f>
        <v>12.5</v>
      </c>
      <c r="E160" s="47" t="s">
        <v>75</v>
      </c>
      <c r="F160" s="48">
        <f>J149</f>
        <v>2.5</v>
      </c>
      <c r="G160" s="47" t="s">
        <v>76</v>
      </c>
      <c r="H160" s="49">
        <f>J149</f>
        <v>2.5</v>
      </c>
      <c r="I160" s="47" t="s">
        <v>73</v>
      </c>
      <c r="J160" s="49">
        <f>(B160/B161)*(D160-F160)+H160</f>
        <v>20.966796296818075</v>
      </c>
      <c r="K160" s="50" t="s">
        <v>51</v>
      </c>
    </row>
    <row r="161" spans="1:11" ht="15.75">
      <c r="A161" s="47"/>
      <c r="B161" s="20">
        <f>J151</f>
        <v>2698.0451399999993</v>
      </c>
      <c r="C161" s="47"/>
      <c r="D161" s="47"/>
      <c r="E161" s="47"/>
      <c r="F161" s="47"/>
      <c r="G161" s="47"/>
      <c r="H161" s="49"/>
      <c r="I161" s="47"/>
      <c r="J161" s="49"/>
      <c r="K161" s="50" t="s">
        <v>51</v>
      </c>
    </row>
    <row r="162" spans="1:11" ht="18.75">
      <c r="A162" s="37" t="s">
        <v>59</v>
      </c>
      <c r="B162" s="37" t="s">
        <v>77</v>
      </c>
      <c r="C162" s="38" t="s">
        <v>78</v>
      </c>
      <c r="D162" s="33">
        <f>J160</f>
        <v>20.966796296818075</v>
      </c>
      <c r="E162" s="24" t="s">
        <v>51</v>
      </c>
      <c r="F162" s="39"/>
      <c r="G162" s="39"/>
      <c r="H162" s="39"/>
      <c r="I162" s="39"/>
      <c r="J162" s="39"/>
      <c r="K162" s="39"/>
    </row>
    <row r="163" spans="1:11" ht="15.75">
      <c r="A163" s="10" t="s">
        <v>95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" t="s">
        <v>47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 t="s">
        <v>48</v>
      </c>
      <c r="B165" s="45" t="s">
        <v>49</v>
      </c>
      <c r="C165" s="45"/>
      <c r="D165" s="45"/>
      <c r="E165" s="45"/>
      <c r="F165" s="45"/>
      <c r="G165" s="45"/>
      <c r="H165" s="45"/>
      <c r="I165" s="14" t="s">
        <v>50</v>
      </c>
      <c r="J165" s="14">
        <f>'[1]Нормы НДС'!B20</f>
        <v>100</v>
      </c>
      <c r="K165" s="14" t="s">
        <v>51</v>
      </c>
    </row>
    <row r="166" spans="1:11" ht="15.75">
      <c r="A166" s="1" t="s">
        <v>56</v>
      </c>
      <c r="B166" s="45" t="s">
        <v>53</v>
      </c>
      <c r="C166" s="45"/>
      <c r="D166" s="45"/>
      <c r="E166" s="45"/>
      <c r="F166" s="45"/>
      <c r="G166" s="45"/>
      <c r="H166" s="45"/>
      <c r="I166" s="14" t="s">
        <v>54</v>
      </c>
      <c r="J166" s="14">
        <v>30</v>
      </c>
      <c r="K166" s="14" t="s">
        <v>55</v>
      </c>
    </row>
    <row r="167" spans="1:11" ht="18.75">
      <c r="A167" s="1" t="s">
        <v>59</v>
      </c>
      <c r="B167" s="45" t="s">
        <v>57</v>
      </c>
      <c r="C167" s="45"/>
      <c r="D167" s="45"/>
      <c r="E167" s="45"/>
      <c r="F167" s="45"/>
      <c r="G167" s="45"/>
      <c r="H167" s="45"/>
      <c r="I167" s="14" t="s">
        <v>58</v>
      </c>
      <c r="J167" s="18">
        <f>'[1]Быт сток'!C12</f>
        <v>40</v>
      </c>
      <c r="K167" s="14" t="s">
        <v>51</v>
      </c>
    </row>
    <row r="168" spans="1:11" ht="18.75">
      <c r="A168" s="1" t="s">
        <v>63</v>
      </c>
      <c r="B168" s="45" t="s">
        <v>94</v>
      </c>
      <c r="C168" s="45"/>
      <c r="D168" s="45"/>
      <c r="E168" s="45"/>
      <c r="F168" s="45"/>
      <c r="G168" s="45"/>
      <c r="H168" s="45"/>
      <c r="I168" s="14" t="s">
        <v>61</v>
      </c>
      <c r="J168" s="18">
        <f>'[1]структ стоков'!$G$64</f>
        <v>4982.424999999999</v>
      </c>
      <c r="K168" s="14" t="s">
        <v>62</v>
      </c>
    </row>
    <row r="169" spans="1:11" ht="18.75">
      <c r="A169" s="1" t="s">
        <v>82</v>
      </c>
      <c r="B169" s="45" t="s">
        <v>64</v>
      </c>
      <c r="C169" s="45"/>
      <c r="D169" s="45"/>
      <c r="E169" s="45"/>
      <c r="F169" s="45"/>
      <c r="G169" s="45"/>
      <c r="H169" s="45"/>
      <c r="I169" s="14" t="s">
        <v>65</v>
      </c>
      <c r="J169" s="18">
        <f>'[1]структ стоков'!$G$64-'[1]структ стоков'!$G$66</f>
        <v>2698.0451399999993</v>
      </c>
      <c r="K169" s="14" t="s">
        <v>62</v>
      </c>
    </row>
    <row r="170" spans="1:11" ht="15.75">
      <c r="A170" s="1" t="s">
        <v>66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53" t="s">
        <v>96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1:11" ht="18.75">
      <c r="A172" s="37" t="s">
        <v>59</v>
      </c>
      <c r="B172" s="37" t="s">
        <v>77</v>
      </c>
      <c r="C172" s="35" t="s">
        <v>97</v>
      </c>
      <c r="D172" s="38" t="s">
        <v>78</v>
      </c>
      <c r="E172" s="33">
        <f>J165</f>
        <v>100</v>
      </c>
      <c r="F172" s="24" t="s">
        <v>51</v>
      </c>
      <c r="G172" s="1"/>
      <c r="H172" s="1"/>
      <c r="I172" s="39"/>
      <c r="J172" s="39"/>
      <c r="K172" s="39"/>
    </row>
    <row r="173" spans="1:11" ht="15.75">
      <c r="A173" s="10" t="s">
        <v>98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 t="s">
        <v>47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 t="s">
        <v>48</v>
      </c>
      <c r="B175" s="45" t="s">
        <v>49</v>
      </c>
      <c r="C175" s="45"/>
      <c r="D175" s="45"/>
      <c r="E175" s="45"/>
      <c r="F175" s="45"/>
      <c r="G175" s="45"/>
      <c r="H175" s="45"/>
      <c r="I175" s="14" t="s">
        <v>50</v>
      </c>
      <c r="J175" s="14">
        <f>'[1]Нормы НДС'!B21</f>
        <v>1000</v>
      </c>
      <c r="K175" s="14" t="s">
        <v>51</v>
      </c>
    </row>
    <row r="176" spans="1:11" ht="15.75">
      <c r="A176" s="1" t="s">
        <v>56</v>
      </c>
      <c r="B176" s="45" t="s">
        <v>53</v>
      </c>
      <c r="C176" s="45"/>
      <c r="D176" s="45"/>
      <c r="E176" s="45"/>
      <c r="F176" s="45"/>
      <c r="G176" s="45"/>
      <c r="H176" s="45"/>
      <c r="I176" s="14" t="s">
        <v>54</v>
      </c>
      <c r="J176" s="14">
        <v>0</v>
      </c>
      <c r="K176" s="14" t="s">
        <v>55</v>
      </c>
    </row>
    <row r="177" spans="1:11" ht="18.75">
      <c r="A177" s="1" t="s">
        <v>59</v>
      </c>
      <c r="B177" s="45" t="s">
        <v>57</v>
      </c>
      <c r="C177" s="45"/>
      <c r="D177" s="45"/>
      <c r="E177" s="45"/>
      <c r="F177" s="45"/>
      <c r="G177" s="45"/>
      <c r="H177" s="45"/>
      <c r="I177" s="14" t="s">
        <v>58</v>
      </c>
      <c r="J177" s="18">
        <f>'[1]Быт сток'!C13</f>
        <v>300</v>
      </c>
      <c r="K177" s="14" t="s">
        <v>51</v>
      </c>
    </row>
    <row r="178" spans="1:11" ht="18.75">
      <c r="A178" s="1" t="s">
        <v>63</v>
      </c>
      <c r="B178" s="45" t="s">
        <v>60</v>
      </c>
      <c r="C178" s="45"/>
      <c r="D178" s="45"/>
      <c r="E178" s="45"/>
      <c r="F178" s="45"/>
      <c r="G178" s="45"/>
      <c r="H178" s="45"/>
      <c r="I178" s="14" t="s">
        <v>61</v>
      </c>
      <c r="J178" s="18">
        <f>'[1]структ стоков'!$G$64</f>
        <v>4982.424999999999</v>
      </c>
      <c r="K178" s="14" t="s">
        <v>62</v>
      </c>
    </row>
    <row r="179" spans="1:11" ht="18.75">
      <c r="A179" s="1" t="s">
        <v>82</v>
      </c>
      <c r="B179" s="45" t="s">
        <v>64</v>
      </c>
      <c r="C179" s="45"/>
      <c r="D179" s="45"/>
      <c r="E179" s="45"/>
      <c r="F179" s="45"/>
      <c r="G179" s="45"/>
      <c r="H179" s="45"/>
      <c r="I179" s="14" t="s">
        <v>65</v>
      </c>
      <c r="J179" s="18">
        <f>'[1]структ стоков'!$G$64-'[1]структ стоков'!$G$66</f>
        <v>2698.0451399999993</v>
      </c>
      <c r="K179" s="14" t="s">
        <v>62</v>
      </c>
    </row>
    <row r="180" spans="1:11" ht="15.75">
      <c r="A180" s="1" t="s">
        <v>66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53" t="s">
        <v>96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1:11" ht="18.75">
      <c r="A182" s="37" t="s">
        <v>59</v>
      </c>
      <c r="B182" s="37" t="s">
        <v>77</v>
      </c>
      <c r="C182" s="35" t="s">
        <v>97</v>
      </c>
      <c r="D182" s="38" t="s">
        <v>78</v>
      </c>
      <c r="E182" s="19">
        <f>J175</f>
        <v>1000</v>
      </c>
      <c r="F182" s="24" t="s">
        <v>51</v>
      </c>
      <c r="G182" s="1"/>
      <c r="H182" s="1"/>
      <c r="I182" s="39"/>
      <c r="J182" s="39"/>
      <c r="K182" s="39"/>
    </row>
    <row r="183" spans="1:11" ht="15.75">
      <c r="A183" s="10" t="s">
        <v>99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 t="s">
        <v>47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 t="s">
        <v>48</v>
      </c>
      <c r="B185" s="45" t="s">
        <v>49</v>
      </c>
      <c r="C185" s="45"/>
      <c r="D185" s="45"/>
      <c r="E185" s="45"/>
      <c r="F185" s="45"/>
      <c r="G185" s="45"/>
      <c r="H185" s="45"/>
      <c r="I185" s="1" t="s">
        <v>50</v>
      </c>
      <c r="J185" s="11">
        <f>'[1]Нормы НДС'!B22</f>
        <v>1.79</v>
      </c>
      <c r="K185" s="1" t="s">
        <v>51</v>
      </c>
    </row>
    <row r="186" spans="1:11" ht="18.75">
      <c r="A186" s="1" t="s">
        <v>52</v>
      </c>
      <c r="B186" s="45" t="s">
        <v>80</v>
      </c>
      <c r="C186" s="45"/>
      <c r="D186" s="45"/>
      <c r="E186" s="45"/>
      <c r="F186" s="45"/>
      <c r="G186" s="45"/>
      <c r="H186" s="45"/>
      <c r="I186" s="1" t="s">
        <v>81</v>
      </c>
      <c r="J186" s="13">
        <v>20</v>
      </c>
      <c r="K186" s="1" t="s">
        <v>51</v>
      </c>
    </row>
    <row r="187" spans="1:11" ht="15.75">
      <c r="A187" s="1" t="s">
        <v>56</v>
      </c>
      <c r="B187" s="45" t="s">
        <v>53</v>
      </c>
      <c r="C187" s="45"/>
      <c r="D187" s="45"/>
      <c r="E187" s="45"/>
      <c r="F187" s="45"/>
      <c r="G187" s="45"/>
      <c r="H187" s="45"/>
      <c r="I187" s="1" t="s">
        <v>54</v>
      </c>
      <c r="J187" s="11">
        <v>30</v>
      </c>
      <c r="K187" s="1" t="s">
        <v>55</v>
      </c>
    </row>
    <row r="188" spans="1:11" ht="18.75">
      <c r="A188" s="1" t="s">
        <v>59</v>
      </c>
      <c r="B188" s="45" t="s">
        <v>57</v>
      </c>
      <c r="C188" s="45"/>
      <c r="D188" s="45"/>
      <c r="E188" s="45"/>
      <c r="F188" s="45"/>
      <c r="G188" s="45"/>
      <c r="H188" s="45"/>
      <c r="I188" s="1" t="s">
        <v>58</v>
      </c>
      <c r="J188" s="13">
        <f>'[1]Быт сток'!C14</f>
        <v>2</v>
      </c>
      <c r="K188" s="1" t="s">
        <v>51</v>
      </c>
    </row>
    <row r="189" spans="1:11" ht="18.75">
      <c r="A189" s="1" t="s">
        <v>63</v>
      </c>
      <c r="B189" s="45" t="s">
        <v>94</v>
      </c>
      <c r="C189" s="45"/>
      <c r="D189" s="45"/>
      <c r="E189" s="45"/>
      <c r="F189" s="45"/>
      <c r="G189" s="45"/>
      <c r="H189" s="45"/>
      <c r="I189" s="1" t="s">
        <v>61</v>
      </c>
      <c r="J189" s="20">
        <f>'[1]структ стоков'!$G$64</f>
        <v>4982.424999999999</v>
      </c>
      <c r="K189" s="1" t="s">
        <v>62</v>
      </c>
    </row>
    <row r="190" spans="1:11" ht="20.25">
      <c r="A190" s="1" t="s">
        <v>82</v>
      </c>
      <c r="B190" s="45" t="s">
        <v>64</v>
      </c>
      <c r="C190" s="45"/>
      <c r="D190" s="45"/>
      <c r="E190" s="45"/>
      <c r="F190" s="45"/>
      <c r="G190" s="45"/>
      <c r="H190" s="45"/>
      <c r="I190" s="1" t="s">
        <v>65</v>
      </c>
      <c r="J190" s="20">
        <f>'[1]структ стоков'!$G$64-'[1]структ стоков'!$G$66</f>
        <v>2698.0451399999993</v>
      </c>
      <c r="K190" s="1" t="s">
        <v>62</v>
      </c>
    </row>
    <row r="191" spans="1:11" ht="15.75">
      <c r="A191" s="1" t="s">
        <v>66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 t="s">
        <v>67</v>
      </c>
      <c r="B192" s="46"/>
      <c r="C192" s="1"/>
      <c r="D192" s="47" t="s">
        <v>68</v>
      </c>
      <c r="E192" s="15">
        <f>J185</f>
        <v>1.79</v>
      </c>
      <c r="F192" s="15" t="s">
        <v>69</v>
      </c>
      <c r="G192" s="15">
        <v>100</v>
      </c>
      <c r="H192" s="47" t="s">
        <v>70</v>
      </c>
      <c r="I192" s="48">
        <f>(E192*G192)/(E193-G193)</f>
        <v>2.557142857142857</v>
      </c>
      <c r="J192" s="50" t="s">
        <v>51</v>
      </c>
      <c r="K192" s="1"/>
    </row>
    <row r="193" spans="1:11" ht="15.75">
      <c r="A193" s="1"/>
      <c r="B193" s="46"/>
      <c r="C193" s="1"/>
      <c r="D193" s="47"/>
      <c r="E193" s="11">
        <v>100</v>
      </c>
      <c r="F193" s="11" t="s">
        <v>71</v>
      </c>
      <c r="G193" s="11">
        <f>J187</f>
        <v>30</v>
      </c>
      <c r="H193" s="47"/>
      <c r="I193" s="48"/>
      <c r="J193" s="50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 t="s">
        <v>52</v>
      </c>
      <c r="B195" s="1"/>
      <c r="C195" s="1"/>
      <c r="D195" s="1"/>
      <c r="E195" s="14" t="s">
        <v>83</v>
      </c>
      <c r="F195" s="13">
        <f>I192</f>
        <v>2.557142857142857</v>
      </c>
      <c r="G195" s="26" t="s">
        <v>84</v>
      </c>
      <c r="H195" s="11">
        <f>J186</f>
        <v>20</v>
      </c>
      <c r="I195" s="1" t="s">
        <v>85</v>
      </c>
      <c r="J195" s="34">
        <f>MIN(F195,H195)</f>
        <v>2.557142857142857</v>
      </c>
      <c r="K195" s="1" t="s">
        <v>51</v>
      </c>
    </row>
    <row r="196" spans="1:11" ht="15.75">
      <c r="A196" s="1"/>
      <c r="B196" s="1"/>
      <c r="C196" s="14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 t="s">
        <v>56</v>
      </c>
      <c r="B197" s="1"/>
      <c r="C197" s="1"/>
      <c r="D197" s="1"/>
      <c r="E197" s="1"/>
      <c r="F197" s="16"/>
      <c r="G197" s="47" t="s">
        <v>72</v>
      </c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6"/>
      <c r="G198" s="47"/>
      <c r="H198" s="1"/>
      <c r="I198" s="1"/>
      <c r="J198" s="1"/>
      <c r="K198" s="1"/>
    </row>
    <row r="199" spans="1:11" ht="15.75">
      <c r="A199" s="47" t="s">
        <v>72</v>
      </c>
      <c r="B199" s="17">
        <f>J189</f>
        <v>4982.424999999999</v>
      </c>
      <c r="C199" s="47" t="s">
        <v>74</v>
      </c>
      <c r="D199" s="47">
        <f>J195</f>
        <v>2.557142857142857</v>
      </c>
      <c r="E199" s="47" t="s">
        <v>75</v>
      </c>
      <c r="F199" s="48">
        <f>J188</f>
        <v>2</v>
      </c>
      <c r="G199" s="47" t="s">
        <v>76</v>
      </c>
      <c r="H199" s="49">
        <f>J188</f>
        <v>2</v>
      </c>
      <c r="I199" s="47" t="s">
        <v>73</v>
      </c>
      <c r="J199" s="49">
        <f>(B199/B200)*(D199-F199)+H199</f>
        <v>3.0288643651084355</v>
      </c>
      <c r="K199" s="50" t="s">
        <v>51</v>
      </c>
    </row>
    <row r="200" spans="1:11" ht="15.75">
      <c r="A200" s="47"/>
      <c r="B200" s="20">
        <f>J190</f>
        <v>2698.0451399999993</v>
      </c>
      <c r="C200" s="47"/>
      <c r="D200" s="47"/>
      <c r="E200" s="47"/>
      <c r="F200" s="47"/>
      <c r="G200" s="47"/>
      <c r="H200" s="49"/>
      <c r="I200" s="47"/>
      <c r="J200" s="49"/>
      <c r="K200" s="50" t="s">
        <v>51</v>
      </c>
    </row>
    <row r="201" spans="1:11" ht="18.75">
      <c r="A201" s="37" t="s">
        <v>59</v>
      </c>
      <c r="B201" s="37" t="s">
        <v>77</v>
      </c>
      <c r="C201" s="38" t="s">
        <v>78</v>
      </c>
      <c r="D201" s="33">
        <f>J199</f>
        <v>3.0288643651084355</v>
      </c>
      <c r="E201" s="24" t="s">
        <v>51</v>
      </c>
      <c r="F201" s="39"/>
      <c r="G201" s="39"/>
      <c r="H201" s="39"/>
      <c r="I201" s="39"/>
      <c r="J201" s="39"/>
      <c r="K201" s="39"/>
    </row>
    <row r="202" spans="1:11" ht="15.75">
      <c r="A202" s="10" t="s">
        <v>100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 t="s">
        <v>47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 t="s">
        <v>48</v>
      </c>
      <c r="B204" s="45" t="s">
        <v>49</v>
      </c>
      <c r="C204" s="45"/>
      <c r="D204" s="45"/>
      <c r="E204" s="45"/>
      <c r="F204" s="45"/>
      <c r="G204" s="45"/>
      <c r="H204" s="45"/>
      <c r="I204" s="1" t="s">
        <v>50</v>
      </c>
      <c r="J204" s="11">
        <f>'[1]Нормы НДС'!B23</f>
        <v>300</v>
      </c>
      <c r="K204" s="1" t="s">
        <v>51</v>
      </c>
    </row>
    <row r="205" spans="1:11" ht="18.75">
      <c r="A205" s="1" t="s">
        <v>52</v>
      </c>
      <c r="B205" s="45" t="s">
        <v>80</v>
      </c>
      <c r="C205" s="45"/>
      <c r="D205" s="45"/>
      <c r="E205" s="45"/>
      <c r="F205" s="45"/>
      <c r="G205" s="45"/>
      <c r="H205" s="45"/>
      <c r="I205" s="1" t="s">
        <v>81</v>
      </c>
      <c r="J205" s="13">
        <v>300</v>
      </c>
      <c r="K205" s="1" t="s">
        <v>51</v>
      </c>
    </row>
    <row r="206" spans="1:11" ht="15.75">
      <c r="A206" s="1" t="s">
        <v>56</v>
      </c>
      <c r="B206" s="45" t="s">
        <v>53</v>
      </c>
      <c r="C206" s="45"/>
      <c r="D206" s="45"/>
      <c r="E206" s="45"/>
      <c r="F206" s="45"/>
      <c r="G206" s="45"/>
      <c r="H206" s="45"/>
      <c r="I206" s="1" t="s">
        <v>54</v>
      </c>
      <c r="J206" s="11">
        <v>10</v>
      </c>
      <c r="K206" s="1" t="s">
        <v>55</v>
      </c>
    </row>
    <row r="207" spans="1:11" ht="18.75">
      <c r="A207" s="1" t="s">
        <v>59</v>
      </c>
      <c r="B207" s="45" t="s">
        <v>57</v>
      </c>
      <c r="C207" s="45"/>
      <c r="D207" s="45"/>
      <c r="E207" s="45"/>
      <c r="F207" s="45"/>
      <c r="G207" s="45"/>
      <c r="H207" s="45"/>
      <c r="I207" s="1" t="s">
        <v>58</v>
      </c>
      <c r="J207" s="13">
        <f>'[1]Быт сток'!C15</f>
        <v>45</v>
      </c>
      <c r="K207" s="1" t="s">
        <v>51</v>
      </c>
    </row>
    <row r="208" spans="1:11" ht="18.75">
      <c r="A208" s="1" t="s">
        <v>63</v>
      </c>
      <c r="B208" s="45" t="s">
        <v>60</v>
      </c>
      <c r="C208" s="45"/>
      <c r="D208" s="45"/>
      <c r="E208" s="45"/>
      <c r="F208" s="45"/>
      <c r="G208" s="45"/>
      <c r="H208" s="45"/>
      <c r="I208" s="1" t="s">
        <v>61</v>
      </c>
      <c r="J208" s="20">
        <f>'[1]структ стоков'!$G$64</f>
        <v>4982.424999999999</v>
      </c>
      <c r="K208" s="1" t="s">
        <v>62</v>
      </c>
    </row>
    <row r="209" spans="1:11" ht="20.25">
      <c r="A209" s="1" t="s">
        <v>82</v>
      </c>
      <c r="B209" s="45" t="s">
        <v>64</v>
      </c>
      <c r="C209" s="45"/>
      <c r="D209" s="45"/>
      <c r="E209" s="45"/>
      <c r="F209" s="45"/>
      <c r="G209" s="45"/>
      <c r="H209" s="45"/>
      <c r="I209" s="1" t="s">
        <v>65</v>
      </c>
      <c r="J209" s="20">
        <f>'[1]структ стоков'!$G$64-'[1]структ стоков'!$G$66</f>
        <v>2698.0451399999993</v>
      </c>
      <c r="K209" s="1" t="s">
        <v>62</v>
      </c>
    </row>
    <row r="210" spans="1:11" ht="15.75">
      <c r="A210" s="53" t="s">
        <v>101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18.75">
      <c r="A211" s="37" t="s">
        <v>59</v>
      </c>
      <c r="B211" s="37" t="s">
        <v>77</v>
      </c>
      <c r="C211" s="35" t="s">
        <v>97</v>
      </c>
      <c r="D211" s="38" t="s">
        <v>78</v>
      </c>
      <c r="E211" s="33">
        <f>J205</f>
        <v>300</v>
      </c>
      <c r="F211" s="24" t="s">
        <v>51</v>
      </c>
      <c r="G211" s="1"/>
      <c r="H211" s="1"/>
      <c r="I211" s="39"/>
      <c r="J211" s="39"/>
      <c r="K211" s="39"/>
    </row>
    <row r="212" spans="1:11" ht="15.75">
      <c r="A212" s="54" t="s">
        <v>102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1:11" ht="15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ht="15.75">
      <c r="A214" s="40" t="s">
        <v>103</v>
      </c>
      <c r="B214" s="55" t="s">
        <v>104</v>
      </c>
      <c r="C214" s="55"/>
      <c r="D214" s="55"/>
      <c r="E214" s="55"/>
      <c r="F214" s="55"/>
      <c r="G214" s="56" t="s">
        <v>105</v>
      </c>
      <c r="H214" s="56"/>
      <c r="I214" s="1"/>
      <c r="J214" s="1"/>
      <c r="K214" s="1"/>
    </row>
    <row r="215" spans="1:11" ht="15.75">
      <c r="A215" s="40">
        <v>1</v>
      </c>
      <c r="B215" s="57" t="s">
        <v>106</v>
      </c>
      <c r="C215" s="57"/>
      <c r="D215" s="57"/>
      <c r="E215" s="57"/>
      <c r="F215" s="57"/>
      <c r="G215" s="58">
        <f>D70</f>
        <v>282.9523893547608</v>
      </c>
      <c r="H215" s="56" t="e">
        <f>#REF!</f>
        <v>#REF!</v>
      </c>
      <c r="I215" s="1"/>
      <c r="J215" s="1"/>
      <c r="K215" s="1"/>
    </row>
    <row r="216" spans="1:11" ht="15.75">
      <c r="A216" s="40">
        <v>2</v>
      </c>
      <c r="B216" s="57" t="s">
        <v>107</v>
      </c>
      <c r="C216" s="57"/>
      <c r="D216" s="57"/>
      <c r="E216" s="57"/>
      <c r="F216" s="57"/>
      <c r="G216" s="58">
        <f>G215*1.5</f>
        <v>424.4285840321412</v>
      </c>
      <c r="H216" s="56"/>
      <c r="I216" s="1"/>
      <c r="J216" s="1"/>
      <c r="K216" s="1"/>
    </row>
    <row r="217" spans="1:11" ht="15.75">
      <c r="A217" s="40">
        <v>3</v>
      </c>
      <c r="B217" s="57" t="s">
        <v>108</v>
      </c>
      <c r="C217" s="57"/>
      <c r="D217" s="57"/>
      <c r="E217" s="57"/>
      <c r="F217" s="57"/>
      <c r="G217" s="56">
        <f>F89</f>
        <v>45</v>
      </c>
      <c r="H217" s="56" t="e">
        <f>#REF!</f>
        <v>#REF!</v>
      </c>
      <c r="I217" s="1"/>
      <c r="J217" s="1"/>
      <c r="K217" s="1"/>
    </row>
    <row r="218" spans="1:11" ht="15.75">
      <c r="A218" s="40">
        <v>4</v>
      </c>
      <c r="B218" s="57" t="s">
        <v>109</v>
      </c>
      <c r="C218" s="57"/>
      <c r="D218" s="57"/>
      <c r="E218" s="57"/>
      <c r="F218" s="57"/>
      <c r="G218" s="56">
        <f>G105</f>
        <v>400</v>
      </c>
      <c r="H218" s="56" t="e">
        <f>#REF!</f>
        <v>#REF!</v>
      </c>
      <c r="I218" s="1"/>
      <c r="J218" s="1"/>
      <c r="K218" s="1"/>
    </row>
    <row r="219" spans="1:11" ht="15.75">
      <c r="A219" s="40">
        <v>5</v>
      </c>
      <c r="B219" s="57" t="s">
        <v>110</v>
      </c>
      <c r="C219" s="57"/>
      <c r="D219" s="57"/>
      <c r="E219" s="57"/>
      <c r="F219" s="57"/>
      <c r="G219" s="58">
        <f>D124</f>
        <v>2.2321161674727272</v>
      </c>
      <c r="H219" s="56" t="e">
        <f>#REF!</f>
        <v>#REF!</v>
      </c>
      <c r="I219" s="1"/>
      <c r="J219" s="1"/>
      <c r="K219" s="1"/>
    </row>
    <row r="220" spans="1:11" ht="15.75">
      <c r="A220" s="40">
        <v>6</v>
      </c>
      <c r="B220" s="57" t="s">
        <v>111</v>
      </c>
      <c r="C220" s="57"/>
      <c r="D220" s="57"/>
      <c r="E220" s="57"/>
      <c r="F220" s="57"/>
      <c r="G220" s="59">
        <f>F143</f>
        <v>0.5555555555555556</v>
      </c>
      <c r="H220" s="59" t="e">
        <f>#REF!</f>
        <v>#REF!</v>
      </c>
      <c r="I220" s="1"/>
      <c r="J220" s="1"/>
      <c r="K220" s="1"/>
    </row>
    <row r="221" spans="1:11" ht="15.75">
      <c r="A221" s="40">
        <v>7</v>
      </c>
      <c r="B221" s="57" t="s">
        <v>112</v>
      </c>
      <c r="C221" s="57"/>
      <c r="D221" s="57"/>
      <c r="E221" s="57"/>
      <c r="F221" s="57"/>
      <c r="G221" s="58">
        <f>D162</f>
        <v>20.966796296818075</v>
      </c>
      <c r="H221" s="56" t="e">
        <f>#REF!</f>
        <v>#REF!</v>
      </c>
      <c r="I221" s="1"/>
      <c r="J221" s="1"/>
      <c r="K221" s="1"/>
    </row>
    <row r="222" spans="1:11" ht="15.75">
      <c r="A222" s="40">
        <v>8</v>
      </c>
      <c r="B222" s="57" t="s">
        <v>113</v>
      </c>
      <c r="C222" s="57"/>
      <c r="D222" s="57"/>
      <c r="E222" s="57"/>
      <c r="F222" s="57"/>
      <c r="G222" s="58">
        <f>E172</f>
        <v>100</v>
      </c>
      <c r="H222" s="56" t="e">
        <f>#REF!</f>
        <v>#REF!</v>
      </c>
      <c r="I222" s="1"/>
      <c r="J222" s="1"/>
      <c r="K222" s="1"/>
    </row>
    <row r="223" spans="1:11" ht="15.75">
      <c r="A223" s="40">
        <v>9</v>
      </c>
      <c r="B223" s="57" t="s">
        <v>114</v>
      </c>
      <c r="C223" s="57"/>
      <c r="D223" s="57"/>
      <c r="E223" s="57"/>
      <c r="F223" s="57"/>
      <c r="G223" s="60">
        <f>E182</f>
        <v>1000</v>
      </c>
      <c r="H223" s="56" t="e">
        <f>#REF!</f>
        <v>#REF!</v>
      </c>
      <c r="I223" s="1"/>
      <c r="J223" s="1"/>
      <c r="K223" s="1"/>
    </row>
    <row r="224" spans="1:11" ht="15.75">
      <c r="A224" s="40">
        <v>10</v>
      </c>
      <c r="B224" s="57" t="s">
        <v>115</v>
      </c>
      <c r="C224" s="57"/>
      <c r="D224" s="57"/>
      <c r="E224" s="57"/>
      <c r="F224" s="57"/>
      <c r="G224" s="58">
        <f>D201</f>
        <v>3.0288643651084355</v>
      </c>
      <c r="H224" s="56" t="e">
        <f>#REF!</f>
        <v>#REF!</v>
      </c>
      <c r="I224" s="1"/>
      <c r="J224" s="1"/>
      <c r="K224" s="1"/>
    </row>
    <row r="225" spans="1:11" ht="15.75">
      <c r="A225" s="40">
        <v>11</v>
      </c>
      <c r="B225" s="57" t="s">
        <v>116</v>
      </c>
      <c r="C225" s="57"/>
      <c r="D225" s="57"/>
      <c r="E225" s="57"/>
      <c r="F225" s="57"/>
      <c r="G225" s="58">
        <f>E211</f>
        <v>300</v>
      </c>
      <c r="H225" s="56" t="e">
        <f>#REF!</f>
        <v>#REF!</v>
      </c>
      <c r="I225" s="1"/>
      <c r="J225" s="1"/>
      <c r="K225" s="1"/>
    </row>
    <row r="226" spans="1:1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1"/>
      <c r="B229" s="1" t="s">
        <v>117</v>
      </c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</sheetData>
  <sheetProtection/>
  <mergeCells count="231">
    <mergeCell ref="B221:F221"/>
    <mergeCell ref="G221:H221"/>
    <mergeCell ref="B222:F222"/>
    <mergeCell ref="G222:H222"/>
    <mergeCell ref="B225:F225"/>
    <mergeCell ref="G225:H225"/>
    <mergeCell ref="B223:F223"/>
    <mergeCell ref="G223:H223"/>
    <mergeCell ref="B224:F224"/>
    <mergeCell ref="G224:H224"/>
    <mergeCell ref="B218:F218"/>
    <mergeCell ref="G218:H218"/>
    <mergeCell ref="B219:F219"/>
    <mergeCell ref="G219:H219"/>
    <mergeCell ref="B220:F220"/>
    <mergeCell ref="G220:H220"/>
    <mergeCell ref="B215:F215"/>
    <mergeCell ref="G215:H215"/>
    <mergeCell ref="B216:F216"/>
    <mergeCell ref="G216:H216"/>
    <mergeCell ref="B217:F217"/>
    <mergeCell ref="G217:H217"/>
    <mergeCell ref="B207:H207"/>
    <mergeCell ref="B208:H208"/>
    <mergeCell ref="B209:H209"/>
    <mergeCell ref="A210:K210"/>
    <mergeCell ref="A212:K212"/>
    <mergeCell ref="B214:F214"/>
    <mergeCell ref="G214:H214"/>
    <mergeCell ref="I199:I200"/>
    <mergeCell ref="J199:J200"/>
    <mergeCell ref="K199:K200"/>
    <mergeCell ref="B204:H204"/>
    <mergeCell ref="B205:H205"/>
    <mergeCell ref="B206:H206"/>
    <mergeCell ref="I192:I193"/>
    <mergeCell ref="J192:J193"/>
    <mergeCell ref="G197:G198"/>
    <mergeCell ref="A199:A200"/>
    <mergeCell ref="C199:C200"/>
    <mergeCell ref="D199:D200"/>
    <mergeCell ref="E199:E200"/>
    <mergeCell ref="F199:F200"/>
    <mergeCell ref="G199:G200"/>
    <mergeCell ref="H199:H200"/>
    <mergeCell ref="B188:H188"/>
    <mergeCell ref="B189:H189"/>
    <mergeCell ref="B190:H190"/>
    <mergeCell ref="B192:B193"/>
    <mergeCell ref="D192:D193"/>
    <mergeCell ref="H192:H193"/>
    <mergeCell ref="B178:H178"/>
    <mergeCell ref="B179:H179"/>
    <mergeCell ref="A181:K181"/>
    <mergeCell ref="B185:H185"/>
    <mergeCell ref="B186:H186"/>
    <mergeCell ref="B187:H187"/>
    <mergeCell ref="B168:H168"/>
    <mergeCell ref="B169:H169"/>
    <mergeCell ref="A171:K171"/>
    <mergeCell ref="B175:H175"/>
    <mergeCell ref="B176:H176"/>
    <mergeCell ref="B177:H177"/>
    <mergeCell ref="I160:I161"/>
    <mergeCell ref="J160:J161"/>
    <mergeCell ref="K160:K161"/>
    <mergeCell ref="B165:H165"/>
    <mergeCell ref="B166:H166"/>
    <mergeCell ref="B167:H167"/>
    <mergeCell ref="I153:I154"/>
    <mergeCell ref="J153:J154"/>
    <mergeCell ref="G158:G159"/>
    <mergeCell ref="A160:A161"/>
    <mergeCell ref="C160:C161"/>
    <mergeCell ref="D160:D161"/>
    <mergeCell ref="E160:E161"/>
    <mergeCell ref="F160:F161"/>
    <mergeCell ref="G160:G161"/>
    <mergeCell ref="H160:H161"/>
    <mergeCell ref="B149:H149"/>
    <mergeCell ref="B150:H150"/>
    <mergeCell ref="B151:H151"/>
    <mergeCell ref="B153:B154"/>
    <mergeCell ref="D153:D154"/>
    <mergeCell ref="H153:H154"/>
    <mergeCell ref="I141:I142"/>
    <mergeCell ref="J141:J142"/>
    <mergeCell ref="K141:K142"/>
    <mergeCell ref="B146:H146"/>
    <mergeCell ref="B147:H147"/>
    <mergeCell ref="B148:H148"/>
    <mergeCell ref="I134:I135"/>
    <mergeCell ref="J134:J135"/>
    <mergeCell ref="G139:G140"/>
    <mergeCell ref="A141:A142"/>
    <mergeCell ref="C141:C142"/>
    <mergeCell ref="D141:D142"/>
    <mergeCell ref="E141:E142"/>
    <mergeCell ref="F141:F142"/>
    <mergeCell ref="G141:G142"/>
    <mergeCell ref="H141:H142"/>
    <mergeCell ref="B130:H130"/>
    <mergeCell ref="B131:H131"/>
    <mergeCell ref="B132:H132"/>
    <mergeCell ref="B134:B135"/>
    <mergeCell ref="D134:D135"/>
    <mergeCell ref="H134:H135"/>
    <mergeCell ref="I122:I123"/>
    <mergeCell ref="J122:J123"/>
    <mergeCell ref="K122:K123"/>
    <mergeCell ref="B127:H127"/>
    <mergeCell ref="B128:H128"/>
    <mergeCell ref="B129:H129"/>
    <mergeCell ref="I115:I116"/>
    <mergeCell ref="J115:J116"/>
    <mergeCell ref="G120:G121"/>
    <mergeCell ref="A122:A123"/>
    <mergeCell ref="C122:C123"/>
    <mergeCell ref="D122:D123"/>
    <mergeCell ref="E122:E123"/>
    <mergeCell ref="F122:F123"/>
    <mergeCell ref="G122:G123"/>
    <mergeCell ref="H122:H123"/>
    <mergeCell ref="B111:H111"/>
    <mergeCell ref="B112:H112"/>
    <mergeCell ref="B113:H113"/>
    <mergeCell ref="B115:B116"/>
    <mergeCell ref="D115:D116"/>
    <mergeCell ref="H115:H116"/>
    <mergeCell ref="J103:J104"/>
    <mergeCell ref="K103:K104"/>
    <mergeCell ref="C105:E105"/>
    <mergeCell ref="B108:H108"/>
    <mergeCell ref="B109:H109"/>
    <mergeCell ref="B110:H110"/>
    <mergeCell ref="J98:J99"/>
    <mergeCell ref="G101:G102"/>
    <mergeCell ref="A103:A104"/>
    <mergeCell ref="C103:C104"/>
    <mergeCell ref="D103:D104"/>
    <mergeCell ref="E103:E104"/>
    <mergeCell ref="F103:F104"/>
    <mergeCell ref="G103:G104"/>
    <mergeCell ref="H103:H104"/>
    <mergeCell ref="I103:I104"/>
    <mergeCell ref="B95:H95"/>
    <mergeCell ref="B96:H96"/>
    <mergeCell ref="B98:B99"/>
    <mergeCell ref="D98:D99"/>
    <mergeCell ref="H98:H99"/>
    <mergeCell ref="I98:I99"/>
    <mergeCell ref="I87:I88"/>
    <mergeCell ref="J87:J88"/>
    <mergeCell ref="K87:K88"/>
    <mergeCell ref="B92:H92"/>
    <mergeCell ref="B93:H93"/>
    <mergeCell ref="B94:H94"/>
    <mergeCell ref="I80:I81"/>
    <mergeCell ref="J80:J81"/>
    <mergeCell ref="G85:G86"/>
    <mergeCell ref="A87:A88"/>
    <mergeCell ref="C87:C88"/>
    <mergeCell ref="D87:D88"/>
    <mergeCell ref="E87:E88"/>
    <mergeCell ref="F87:F88"/>
    <mergeCell ref="G87:G88"/>
    <mergeCell ref="H87:H88"/>
    <mergeCell ref="B76:H76"/>
    <mergeCell ref="B77:H77"/>
    <mergeCell ref="B78:H78"/>
    <mergeCell ref="B80:B81"/>
    <mergeCell ref="D80:D81"/>
    <mergeCell ref="H80:H81"/>
    <mergeCell ref="I68:I69"/>
    <mergeCell ref="J68:J69"/>
    <mergeCell ref="K68:K69"/>
    <mergeCell ref="B73:H73"/>
    <mergeCell ref="B74:H74"/>
    <mergeCell ref="B75:H75"/>
    <mergeCell ref="I62:I63"/>
    <mergeCell ref="J62:J63"/>
    <mergeCell ref="G65:G66"/>
    <mergeCell ref="A68:A69"/>
    <mergeCell ref="C68:C69"/>
    <mergeCell ref="D68:D69"/>
    <mergeCell ref="E68:E69"/>
    <mergeCell ref="F68:F69"/>
    <mergeCell ref="G68:G69"/>
    <mergeCell ref="H68:H69"/>
    <mergeCell ref="B58:H58"/>
    <mergeCell ref="B59:H59"/>
    <mergeCell ref="B60:H60"/>
    <mergeCell ref="B62:B63"/>
    <mergeCell ref="D62:D63"/>
    <mergeCell ref="H62:H63"/>
    <mergeCell ref="A49:H49"/>
    <mergeCell ref="A50:H50"/>
    <mergeCell ref="A51:H51"/>
    <mergeCell ref="A52:H52"/>
    <mergeCell ref="B56:H56"/>
    <mergeCell ref="B57:H57"/>
    <mergeCell ref="A38:K38"/>
    <mergeCell ref="A39:K39"/>
    <mergeCell ref="A42:K42"/>
    <mergeCell ref="A43:K43"/>
    <mergeCell ref="A47:K47"/>
    <mergeCell ref="A48:K48"/>
    <mergeCell ref="A29:K29"/>
    <mergeCell ref="A33:K33"/>
    <mergeCell ref="A34:K34"/>
    <mergeCell ref="A35:K35"/>
    <mergeCell ref="A36:K36"/>
    <mergeCell ref="A37:K37"/>
    <mergeCell ref="A21:K21"/>
    <mergeCell ref="A22:K22"/>
    <mergeCell ref="A23:K23"/>
    <mergeCell ref="A24:K24"/>
    <mergeCell ref="A25:K25"/>
    <mergeCell ref="A28:K28"/>
    <mergeCell ref="A11:K11"/>
    <mergeCell ref="A16:K16"/>
    <mergeCell ref="A17:K17"/>
    <mergeCell ref="A18:K18"/>
    <mergeCell ref="A19:K19"/>
    <mergeCell ref="A20:K20"/>
    <mergeCell ref="A3:K3"/>
    <mergeCell ref="A4:K4"/>
    <mergeCell ref="A5:K5"/>
    <mergeCell ref="A6:K6"/>
    <mergeCell ref="A9:K9"/>
    <mergeCell ref="A10:K10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Эколог (Бобров В.Д.)</cp:lastModifiedBy>
  <cp:lastPrinted>2012-05-24T04:54:39Z</cp:lastPrinted>
  <dcterms:created xsi:type="dcterms:W3CDTF">1996-10-08T23:32:33Z</dcterms:created>
  <dcterms:modified xsi:type="dcterms:W3CDTF">2012-05-24T05:12:02Z</dcterms:modified>
  <cp:category/>
  <cp:version/>
  <cp:contentType/>
  <cp:contentStatus/>
</cp:coreProperties>
</file>