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Форма 1" sheetId="1" r:id="rId1"/>
    <sheet name="Формы 2-8" sheetId="2" r:id="rId2"/>
  </sheets>
  <definedNames>
    <definedName name="_xlnm.Print_Area" localSheetId="0">'Форма 1'!$A$1:$I$43</definedName>
  </definedNames>
  <calcPr fullCalcOnLoad="1"/>
</workbook>
</file>

<file path=xl/sharedStrings.xml><?xml version="1.0" encoding="utf-8"?>
<sst xmlns="http://schemas.openxmlformats.org/spreadsheetml/2006/main" count="243" uniqueCount="151">
  <si>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</si>
  <si>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</si>
  <si>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</si>
  <si>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</si>
  <si>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Наименование организации, осуществлявшей управление (УО, ТСЖ) /
ФИО ответственного собственника при непосредственном управлении: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</si>
  <si>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</si>
  <si>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</si>
  <si>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</si>
  <si>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</si>
  <si>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</si>
  <si>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</si>
  <si>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</si>
  <si>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</si>
  <si>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</si>
  <si>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</si>
  <si>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</si>
  <si>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</si>
  <si>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</si>
  <si>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</si>
  <si>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</si>
  <si>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</si>
  <si>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</si>
  <si>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</si>
  <si>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</si>
  <si>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</si>
  <si>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</si>
  <si>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</si>
  <si>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</si>
  <si>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</si>
  <si>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</si>
  <si>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</si>
  <si>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</si>
  <si>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</si>
  <si>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</si>
  <si>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</si>
  <si>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</si>
  <si>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</si>
  <si>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</si>
  <si>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</si>
  <si>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</si>
  <si>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</si>
  <si>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</si>
  <si>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</si>
  <si>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</si>
  <si>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</si>
  <si>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</si>
  <si>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</si>
  <si>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</si>
  <si>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</si>
  <si>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</si>
  <si>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</si>
  <si>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</si>
  <si>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</si>
  <si>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</si>
  <si>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</si>
  <si>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</si>
  <si>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</si>
  <si>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</si>
  <si>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</si>
  <si>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</si>
  <si>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</si>
  <si>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</si>
  <si>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</si>
  <si>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</si>
  <si>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</si>
  <si>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</si>
  <si>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</si>
  <si>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</si>
  <si>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</si>
  <si>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</si>
  <si>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</si>
  <si>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</si>
  <si>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</si>
  <si>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</si>
  <si>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</si>
  <si>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</si>
  <si>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</si>
  <si>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</si>
  <si>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</si>
  <si>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Ледовая 11</t>
  </si>
  <si>
    <t>МП Водоканал</t>
  </si>
  <si>
    <t>в т.ч.: Домофон</t>
  </si>
  <si>
    <t>Лифт</t>
  </si>
  <si>
    <t>ВДГО</t>
  </si>
  <si>
    <t>Обслуживание ОИ</t>
  </si>
  <si>
    <t>в т.ч.: Водоотведение</t>
  </si>
  <si>
    <t>ХВС</t>
  </si>
  <si>
    <t>ГВС</t>
  </si>
  <si>
    <t>2.Июль</t>
  </si>
  <si>
    <t>работы не проводились</t>
  </si>
  <si>
    <t xml:space="preserve">1. Замена светильников </t>
  </si>
  <si>
    <t xml:space="preserve">2. замена ламп </t>
  </si>
  <si>
    <t xml:space="preserve">3. замена выключателей  </t>
  </si>
  <si>
    <t>4. замена кранов шаровых системы отопления, ХВС.ГВС. Ф50</t>
  </si>
  <si>
    <t>1 шт.</t>
  </si>
  <si>
    <t>5. замена кранов шаровых систем отопления,хвс,гвс Ф40</t>
  </si>
  <si>
    <t>3 шт.</t>
  </si>
  <si>
    <t>6. замена кранов шаровых систем отопления гвс хвс Ф32</t>
  </si>
  <si>
    <t>4 шт.</t>
  </si>
  <si>
    <t>7. замена кранов шаровых систем отопления гвс хвс Ф25</t>
  </si>
  <si>
    <t>2 шт.</t>
  </si>
  <si>
    <t>8.  замена кранов шаровых систем отопления гвс хвс Ф20</t>
  </si>
  <si>
    <t>9.  замена кранов шаровых систем отопления гвс хвс Ф20</t>
  </si>
  <si>
    <t>10. замена затвора дискового Ф80</t>
  </si>
  <si>
    <t>11. замена обратного клапана подпитки ГВС</t>
  </si>
  <si>
    <t>40 шт.</t>
  </si>
  <si>
    <t>8 шт.</t>
  </si>
  <si>
    <t>2 к-та.</t>
  </si>
  <si>
    <t>8шт.</t>
  </si>
  <si>
    <t>3шт.</t>
  </si>
  <si>
    <t>1шт.</t>
  </si>
  <si>
    <t>30 кв.м.</t>
  </si>
  <si>
    <t>11 шт.</t>
  </si>
  <si>
    <t>6 шт.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</si>
  <si>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</si>
  <si>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</si>
  <si>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</si>
  <si>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</si>
  <si>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01.01.-31-12.2020</t>
  </si>
  <si>
    <t>39 шт.</t>
  </si>
  <si>
    <t>112 шт.</t>
  </si>
  <si>
    <t>01.07.-17.07.2020</t>
  </si>
  <si>
    <t>70 шт.</t>
  </si>
  <si>
    <t>01.07.-01.08.2020</t>
  </si>
  <si>
    <t>12. замена пластин теплообменного аппарата  "Alfa laval M6"</t>
  </si>
  <si>
    <t>01.09.-30.10.2020</t>
  </si>
  <si>
    <t>01.01.31.12.2020</t>
  </si>
  <si>
    <t>25 кв.м.</t>
  </si>
  <si>
    <t>13. замена уплотнителей теплообменных аппаратов "Alfa laval M6"</t>
  </si>
  <si>
    <t xml:space="preserve">14. замена манометров </t>
  </si>
  <si>
    <t>30 шт.</t>
  </si>
  <si>
    <t>15. замена трёхходовых кранов манометров</t>
  </si>
  <si>
    <t>18 шт.</t>
  </si>
  <si>
    <t xml:space="preserve">16. замена автоматических воздухоотводчиков </t>
  </si>
  <si>
    <t>17. замена торцевых уплотнений регулирующего клапана "Danfoss VB-2"</t>
  </si>
  <si>
    <t>18. замена торцевых уплотнений циркуляционного насоса ГВС</t>
  </si>
  <si>
    <t xml:space="preserve">19.Замена автоматических выключателей 16А </t>
  </si>
  <si>
    <t xml:space="preserve">20.Замена автоматических выключателей 32А  </t>
  </si>
  <si>
    <t xml:space="preserve">21. Замена автоматических выключателей 115А </t>
  </si>
  <si>
    <t xml:space="preserve">22. локальный ремонт повреждений отделочного слоя стен и потолков МОП </t>
  </si>
  <si>
    <t xml:space="preserve">23. Замена уплотнителей раструбных соединений трубопроводов системы водоотведения </t>
  </si>
  <si>
    <t xml:space="preserve">24. Ремонт кровли </t>
  </si>
  <si>
    <t xml:space="preserve">25.ремонт расширительной ёмкости отопления (замена фланца крепления пневмокамеры) </t>
  </si>
  <si>
    <t>26. замена доводчика тамбурной двери входной группы подъезда</t>
  </si>
  <si>
    <t>27 Ремонт напользой плитки в подъездах</t>
  </si>
  <si>
    <t>250 кв.м.</t>
  </si>
  <si>
    <t>28 замена навесов тамбурных дверей</t>
  </si>
  <si>
    <t>3 к-т</t>
  </si>
  <si>
    <t>29. замена радиаторов отопления в подъездах</t>
  </si>
  <si>
    <t>01.10-31.12. 2020</t>
  </si>
  <si>
    <t>11шт.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</si>
</sst>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90" zoomScaleNormal="90" zoomScalePageLayoutView="0" workbookViewId="0" topLeftCell="A13">
      <selection activeCell="E52" sqref="E52"/>
    </sheetView>
  </sheetViews>
  <sheetFormatPr defaultColWidth="9.140625" defaultRowHeight="15"/>
  <cols>
    <col min="1" max="1" width="41.140625" style="0" customWidth="1"/>
    <col min="2" max="9" width="17.421875" style="0" customWidth="1"/>
    <col min="12" max="12" width="9.28125" style="0" bestFit="1" customWidth="1"/>
  </cols>
  <sheetData>
    <row r="1" spans="1:9" ht="15.75">
      <c r="A1" s="2" t="s">
        <v>78</v>
      </c>
      <c r="B1" s="2"/>
      <c r="C1" s="2"/>
      <c r="G1" s="49" t="s">
        <v>114</v>
      </c>
      <c r="H1" s="49"/>
      <c r="I1" s="49"/>
    </row>
    <row r="2" spans="1:9" ht="15.75">
      <c r="A2" s="2"/>
      <c r="B2" s="2"/>
      <c r="C2" s="2"/>
      <c r="G2" s="49" t="s">
        <v>115</v>
      </c>
      <c r="H2" s="49"/>
      <c r="I2" s="49"/>
    </row>
    <row r="3" spans="1:9" ht="15.75">
      <c r="A3" t="s">
        <v>0</v>
      </c>
      <c r="B3" t="s">
        <v>117</v>
      </c>
      <c r="G3" s="49" t="s">
        <v>116</v>
      </c>
      <c r="H3" s="49"/>
      <c r="I3" s="49"/>
    </row>
    <row r="4" spans="1:3" ht="15.75">
      <c r="A4" s="2"/>
      <c r="C4" s="2"/>
    </row>
    <row r="5" spans="1:2" ht="15">
      <c r="A5" t="s">
        <v>5</v>
      </c>
      <c r="B5" t="s">
        <v>79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44" t="s">
        <v>4</v>
      </c>
      <c r="B7" s="44"/>
      <c r="C7" s="44"/>
      <c r="D7" t="s">
        <v>80</v>
      </c>
      <c r="E7" s="10"/>
      <c r="F7" s="10"/>
    </row>
    <row r="8" spans="4:6" ht="15">
      <c r="D8" s="3"/>
      <c r="E8" s="3"/>
      <c r="F8" s="3"/>
    </row>
    <row r="9" spans="1:4" ht="30" customHeight="1">
      <c r="A9" s="45" t="s">
        <v>65</v>
      </c>
      <c r="B9" s="45"/>
      <c r="C9" s="46"/>
      <c r="D9" s="4">
        <v>11690</v>
      </c>
    </row>
    <row r="10" spans="1:4" ht="15">
      <c r="A10" s="47" t="s">
        <v>3</v>
      </c>
      <c r="B10" s="47"/>
      <c r="C10" s="48"/>
      <c r="D10" s="4">
        <v>9674.5</v>
      </c>
    </row>
    <row r="11" spans="1:4" ht="15">
      <c r="A11" s="47" t="s">
        <v>1</v>
      </c>
      <c r="B11" s="47"/>
      <c r="C11" s="48"/>
      <c r="D11" s="4"/>
    </row>
    <row r="12" spans="1:4" ht="15">
      <c r="A12" s="47" t="s">
        <v>2</v>
      </c>
      <c r="B12" s="47"/>
      <c r="C12" s="48"/>
      <c r="D12" s="4">
        <v>2014.5</v>
      </c>
    </row>
    <row r="15" spans="1:9" ht="15">
      <c r="A15" s="1" t="s">
        <v>51</v>
      </c>
      <c r="I15" s="9" t="s">
        <v>11</v>
      </c>
    </row>
    <row r="16" spans="1:9" ht="21" customHeight="1">
      <c r="A16" s="42" t="s">
        <v>66</v>
      </c>
      <c r="B16" s="52" t="s">
        <v>46</v>
      </c>
      <c r="C16" s="52"/>
      <c r="D16" s="53" t="s">
        <v>9</v>
      </c>
      <c r="E16" s="54"/>
      <c r="F16" s="50" t="s">
        <v>10</v>
      </c>
      <c r="G16" s="51"/>
      <c r="H16" s="52" t="s">
        <v>47</v>
      </c>
      <c r="I16" s="52"/>
    </row>
    <row r="17" spans="1:9" ht="120">
      <c r="A17" s="43"/>
      <c r="B17" s="6" t="s">
        <v>45</v>
      </c>
      <c r="C17" s="6" t="s">
        <v>37</v>
      </c>
      <c r="D17" s="7" t="s">
        <v>8</v>
      </c>
      <c r="E17" s="7" t="s">
        <v>6</v>
      </c>
      <c r="F17" s="6" t="s">
        <v>67</v>
      </c>
      <c r="G17" s="6" t="s">
        <v>68</v>
      </c>
      <c r="H17" s="6" t="s">
        <v>69</v>
      </c>
      <c r="I17" s="6" t="s">
        <v>37</v>
      </c>
    </row>
    <row r="18" spans="1:9" s="12" customFormat="1" ht="15">
      <c r="A18" s="11" t="s">
        <v>39</v>
      </c>
      <c r="B18" s="11" t="s">
        <v>38</v>
      </c>
      <c r="C18" s="11" t="s">
        <v>40</v>
      </c>
      <c r="D18" s="11" t="s">
        <v>41</v>
      </c>
      <c r="E18" s="11" t="s">
        <v>42</v>
      </c>
      <c r="F18" s="11" t="s">
        <v>43</v>
      </c>
      <c r="G18" s="11" t="s">
        <v>44</v>
      </c>
      <c r="H18" s="11" t="s">
        <v>48</v>
      </c>
      <c r="I18" s="11" t="s">
        <v>49</v>
      </c>
    </row>
    <row r="19" spans="1:9" ht="15">
      <c r="A19" s="21" t="s">
        <v>7</v>
      </c>
      <c r="B19" s="25">
        <f>B20+B21+B22+B23</f>
        <v>-540372.29</v>
      </c>
      <c r="C19" s="25">
        <f aca="true" t="shared" si="0" ref="C19:I19">C20+C21+C22+C23</f>
        <v>-540372.29</v>
      </c>
      <c r="D19" s="25">
        <f t="shared" si="0"/>
        <v>3098506.65</v>
      </c>
      <c r="E19" s="25">
        <f t="shared" si="0"/>
        <v>3194234.1</v>
      </c>
      <c r="F19" s="25">
        <f t="shared" si="0"/>
        <v>3341967.95</v>
      </c>
      <c r="G19" s="25">
        <f t="shared" si="0"/>
        <v>3341967.95</v>
      </c>
      <c r="H19" s="25">
        <f t="shared" si="0"/>
        <v>-871365.23</v>
      </c>
      <c r="I19" s="25">
        <f t="shared" si="0"/>
        <v>-816790.2999999998</v>
      </c>
    </row>
    <row r="20" spans="1:12" ht="15">
      <c r="A20" s="23" t="s">
        <v>81</v>
      </c>
      <c r="B20" s="39">
        <v>-29865.49</v>
      </c>
      <c r="C20" s="26">
        <f>B20</f>
        <v>-29865.49</v>
      </c>
      <c r="D20" s="26">
        <v>136620</v>
      </c>
      <c r="E20" s="26">
        <f>138916.8-283.97</f>
        <v>138632.83</v>
      </c>
      <c r="F20" s="26">
        <v>117600</v>
      </c>
      <c r="G20" s="26">
        <f>F20</f>
        <v>117600</v>
      </c>
      <c r="H20" s="26">
        <f>I20</f>
        <v>-27852.66</v>
      </c>
      <c r="I20" s="26">
        <v>-27852.66</v>
      </c>
      <c r="L20" s="35"/>
    </row>
    <row r="21" spans="1:9" ht="15">
      <c r="A21" s="23" t="s">
        <v>82</v>
      </c>
      <c r="B21" s="39">
        <v>-88577</v>
      </c>
      <c r="C21" s="26">
        <f>B21</f>
        <v>-88577</v>
      </c>
      <c r="D21" s="26">
        <v>465547.2</v>
      </c>
      <c r="E21" s="26">
        <f>468980.11-228.2</f>
        <v>468751.91</v>
      </c>
      <c r="F21" s="26">
        <v>355883.04</v>
      </c>
      <c r="G21" s="26">
        <f>F21</f>
        <v>355883.04</v>
      </c>
      <c r="H21" s="26">
        <v>32072.96</v>
      </c>
      <c r="I21" s="26">
        <v>-85372.29</v>
      </c>
    </row>
    <row r="22" spans="1:9" ht="15">
      <c r="A22" s="23" t="s">
        <v>83</v>
      </c>
      <c r="B22" s="39">
        <v>-10813.46</v>
      </c>
      <c r="C22" s="26">
        <f>B22</f>
        <v>-10813.46</v>
      </c>
      <c r="D22" s="26">
        <v>69832.08</v>
      </c>
      <c r="E22" s="26">
        <f>70718.82-274.27</f>
        <v>70444.55</v>
      </c>
      <c r="F22" s="26">
        <f>104276.12</f>
        <v>104276.12</v>
      </c>
      <c r="G22" s="26">
        <f>F22</f>
        <v>104276.12</v>
      </c>
      <c r="H22" s="26">
        <f>B22+D22-F22</f>
        <v>-45257.49999999999</v>
      </c>
      <c r="I22" s="26">
        <f>C22+E22-G22</f>
        <v>-44645.02999999999</v>
      </c>
    </row>
    <row r="23" spans="1:9" ht="15">
      <c r="A23" s="22" t="s">
        <v>84</v>
      </c>
      <c r="B23" s="40">
        <v>-411116.34</v>
      </c>
      <c r="C23" s="27">
        <f>B23</f>
        <v>-411116.34</v>
      </c>
      <c r="D23" s="27">
        <v>2426507.37</v>
      </c>
      <c r="E23" s="27">
        <v>2516404.81</v>
      </c>
      <c r="F23" s="27">
        <f>2117967.88+646240.91</f>
        <v>2764208.79</v>
      </c>
      <c r="G23" s="26">
        <f>F23</f>
        <v>2764208.79</v>
      </c>
      <c r="H23" s="26">
        <v>-830328.03</v>
      </c>
      <c r="I23" s="26">
        <f>C23+E23-G23</f>
        <v>-658920.3199999998</v>
      </c>
    </row>
    <row r="24" spans="1:9" ht="15">
      <c r="A24" s="21" t="s">
        <v>12</v>
      </c>
      <c r="B24" s="41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>C24+E24-G24</f>
        <v>0</v>
      </c>
    </row>
    <row r="25" spans="1:9" ht="15">
      <c r="A25" s="22"/>
      <c r="B25" s="40"/>
      <c r="C25" s="27"/>
      <c r="D25" s="27"/>
      <c r="E25" s="27"/>
      <c r="F25" s="27"/>
      <c r="G25" s="27"/>
      <c r="H25" s="27"/>
      <c r="I25" s="27"/>
    </row>
    <row r="26" spans="1:9" ht="15">
      <c r="A26" s="21" t="s">
        <v>13</v>
      </c>
      <c r="B26" s="41">
        <f aca="true" t="shared" si="1" ref="B26:G26">B29+B30+B27+B28</f>
        <v>-1314681.71</v>
      </c>
      <c r="C26" s="25">
        <f t="shared" si="1"/>
        <v>-1314681.71</v>
      </c>
      <c r="D26" s="25">
        <f t="shared" si="1"/>
        <v>5818968.08</v>
      </c>
      <c r="E26" s="25">
        <f t="shared" si="1"/>
        <v>5526024.76</v>
      </c>
      <c r="F26" s="25">
        <f t="shared" si="1"/>
        <v>5818678.418</v>
      </c>
      <c r="G26" s="25">
        <f t="shared" si="1"/>
        <v>5789986.067999999</v>
      </c>
      <c r="H26" s="25">
        <f>H27+H28+H29+H30</f>
        <v>-1343084.398</v>
      </c>
      <c r="I26" s="25">
        <f>I27+I28+I29+I30</f>
        <v>-1604715.1279999998</v>
      </c>
    </row>
    <row r="27" spans="1:9" ht="15">
      <c r="A27" s="23" t="s">
        <v>85</v>
      </c>
      <c r="B27" s="39">
        <v>-393544.59</v>
      </c>
      <c r="C27" s="26">
        <f>B27</f>
        <v>-393544.59</v>
      </c>
      <c r="D27" s="26">
        <f>1668824.98-11440.04</f>
        <v>1657384.94</v>
      </c>
      <c r="E27" s="26">
        <f>1624599.59-1310.12</f>
        <v>1623289.47</v>
      </c>
      <c r="F27" s="26">
        <f>D27</f>
        <v>1657384.94</v>
      </c>
      <c r="G27" s="26">
        <f>F27</f>
        <v>1657384.94</v>
      </c>
      <c r="H27" s="26">
        <f aca="true" t="shared" si="2" ref="H27:I31">B27+D27-F27</f>
        <v>-393544.5900000001</v>
      </c>
      <c r="I27" s="26">
        <v>-425019.82</v>
      </c>
    </row>
    <row r="28" spans="1:9" ht="15">
      <c r="A28" s="23" t="s">
        <v>86</v>
      </c>
      <c r="B28" s="39">
        <v>-311211.01</v>
      </c>
      <c r="C28" s="26">
        <f>B28</f>
        <v>-311211.01</v>
      </c>
      <c r="D28" s="26">
        <f>1362506.62-9544.39</f>
        <v>1352962.2300000002</v>
      </c>
      <c r="E28" s="26">
        <f>1323464.67+805.21</f>
        <v>1324269.88</v>
      </c>
      <c r="F28" s="26">
        <f>D28</f>
        <v>1352962.2300000002</v>
      </c>
      <c r="G28" s="26">
        <f>E28</f>
        <v>1324269.88</v>
      </c>
      <c r="H28" s="26">
        <v>-339903.36</v>
      </c>
      <c r="I28" s="26">
        <f>H28</f>
        <v>-339903.36</v>
      </c>
    </row>
    <row r="29" spans="1:11" ht="15">
      <c r="A29" s="23" t="s">
        <v>87</v>
      </c>
      <c r="B29" s="39">
        <v>-148319.45</v>
      </c>
      <c r="C29" s="26">
        <f>B29</f>
        <v>-148319.45</v>
      </c>
      <c r="D29" s="26">
        <v>808445.76</v>
      </c>
      <c r="E29" s="26">
        <f>761519.17+2136.24</f>
        <v>763655.41</v>
      </c>
      <c r="F29" s="26">
        <f>673704.8*1.2</f>
        <v>808445.76</v>
      </c>
      <c r="G29" s="26">
        <f>F29</f>
        <v>808445.76</v>
      </c>
      <c r="H29" s="26">
        <f>B29+D29-F29</f>
        <v>-148319.44999999995</v>
      </c>
      <c r="I29" s="26">
        <f t="shared" si="2"/>
        <v>-193109.80000000005</v>
      </c>
      <c r="K29" s="35"/>
    </row>
    <row r="30" spans="1:9" ht="15">
      <c r="A30" s="22" t="s">
        <v>17</v>
      </c>
      <c r="B30" s="40">
        <v>-461606.66</v>
      </c>
      <c r="C30" s="27">
        <f>B30</f>
        <v>-461606.66</v>
      </c>
      <c r="D30" s="27">
        <v>2000175.15</v>
      </c>
      <c r="E30" s="27">
        <f>1813964.17+845.83</f>
        <v>1814810</v>
      </c>
      <c r="F30" s="27">
        <f>1666571.24*1.2</f>
        <v>1999885.488</v>
      </c>
      <c r="G30" s="26">
        <f>F30</f>
        <v>1999885.488</v>
      </c>
      <c r="H30" s="26">
        <f t="shared" si="2"/>
        <v>-461316.9979999999</v>
      </c>
      <c r="I30" s="26">
        <f t="shared" si="2"/>
        <v>-646682.1479999998</v>
      </c>
    </row>
    <row r="31" spans="1:9" ht="15">
      <c r="A31" s="21" t="s">
        <v>14</v>
      </c>
      <c r="B31" s="41">
        <v>-131696.04</v>
      </c>
      <c r="C31" s="25">
        <f>B31</f>
        <v>-131696.04</v>
      </c>
      <c r="D31" s="25">
        <v>785609</v>
      </c>
      <c r="E31" s="25">
        <f>790863.99+1130.63</f>
        <v>791994.62</v>
      </c>
      <c r="F31" s="25">
        <f>680646.59+152760.66</f>
        <v>833407.25</v>
      </c>
      <c r="G31" s="25">
        <f>F31</f>
        <v>833407.25</v>
      </c>
      <c r="H31" s="25">
        <v>-125311.3</v>
      </c>
      <c r="I31" s="25">
        <f t="shared" si="2"/>
        <v>-173108.67000000004</v>
      </c>
    </row>
    <row r="32" spans="1:9" ht="15">
      <c r="A32" s="22"/>
      <c r="B32" s="27"/>
      <c r="C32" s="27"/>
      <c r="D32" s="27"/>
      <c r="E32" s="27"/>
      <c r="F32" s="27"/>
      <c r="G32" s="27"/>
      <c r="H32" s="27"/>
      <c r="I32" s="27"/>
    </row>
    <row r="33" spans="1:9" ht="15">
      <c r="A33" s="21" t="s">
        <v>15</v>
      </c>
      <c r="B33" s="25"/>
      <c r="C33" s="25"/>
      <c r="D33" s="25"/>
      <c r="E33" s="25"/>
      <c r="F33" s="25"/>
      <c r="G33" s="25"/>
      <c r="H33" s="25"/>
      <c r="I33" s="25"/>
    </row>
    <row r="34" spans="1:9" ht="30" customHeight="1">
      <c r="A34" s="20" t="s">
        <v>16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1:9" ht="15">
      <c r="A35" s="24" t="s">
        <v>25</v>
      </c>
      <c r="B35" s="27"/>
      <c r="C35" s="27"/>
      <c r="D35" s="27"/>
      <c r="E35" s="27"/>
      <c r="F35" s="27"/>
      <c r="G35" s="27"/>
      <c r="H35" s="27"/>
      <c r="I35" s="27"/>
    </row>
    <row r="36" spans="1:9" ht="15">
      <c r="A36" s="13" t="s">
        <v>50</v>
      </c>
      <c r="B36" s="28">
        <f>B19+B26+B31</f>
        <v>-1986750.04</v>
      </c>
      <c r="C36" s="28">
        <f aca="true" t="shared" si="3" ref="C36:I36">C19+C26+C31</f>
        <v>-1986750.04</v>
      </c>
      <c r="D36" s="28">
        <f t="shared" si="3"/>
        <v>9703083.73</v>
      </c>
      <c r="E36" s="28">
        <f t="shared" si="3"/>
        <v>9512253.479999999</v>
      </c>
      <c r="F36" s="28">
        <f t="shared" si="3"/>
        <v>9994053.618</v>
      </c>
      <c r="G36" s="28">
        <f t="shared" si="3"/>
        <v>9965361.268</v>
      </c>
      <c r="H36" s="28">
        <f t="shared" si="3"/>
        <v>-2339760.928</v>
      </c>
      <c r="I36" s="28">
        <f t="shared" si="3"/>
        <v>-2594614.0979999993</v>
      </c>
    </row>
    <row r="37" ht="15">
      <c r="B37" s="35"/>
    </row>
    <row r="38" spans="1:6" ht="15" hidden="1">
      <c r="A38" t="s">
        <v>72</v>
      </c>
      <c r="D38" s="35"/>
      <c r="F38" s="35"/>
    </row>
    <row r="39" spans="1:6" ht="15" hidden="1">
      <c r="A39" t="s">
        <v>71</v>
      </c>
      <c r="F39" s="35"/>
    </row>
    <row r="40" spans="1:6" ht="15" hidden="1">
      <c r="A40" t="s">
        <v>70</v>
      </c>
      <c r="E40" s="35"/>
      <c r="F40" s="35"/>
    </row>
    <row r="41" ht="15" hidden="1">
      <c r="D41" s="35"/>
    </row>
    <row r="42" spans="1:6" ht="15" hidden="1">
      <c r="A42" t="s">
        <v>35</v>
      </c>
      <c r="F42" s="35"/>
    </row>
    <row r="43" spans="1:5" ht="15" hidden="1">
      <c r="A43" t="s">
        <v>36</v>
      </c>
      <c r="D43" s="35"/>
      <c r="E43" s="35"/>
    </row>
    <row r="44" ht="15" hidden="1">
      <c r="F44" s="35"/>
    </row>
    <row r="45" ht="15" hidden="1"/>
    <row r="46" ht="15" hidden="1">
      <c r="A46" s="32" t="s">
        <v>73</v>
      </c>
    </row>
    <row r="47" spans="4:8" ht="15">
      <c r="D47" s="35"/>
      <c r="E47" s="35"/>
      <c r="H47" s="35"/>
    </row>
    <row r="48" ht="15">
      <c r="D48" s="35"/>
    </row>
    <row r="50" ht="15">
      <c r="H50" s="35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A46" sqref="A46:C46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52</v>
      </c>
    </row>
    <row r="2" spans="1:7" ht="15">
      <c r="A2" s="56" t="s">
        <v>24</v>
      </c>
      <c r="B2" s="14" t="s">
        <v>59</v>
      </c>
      <c r="C2" s="14" t="s">
        <v>60</v>
      </c>
      <c r="D2" s="14" t="s">
        <v>18</v>
      </c>
      <c r="E2" s="14" t="s">
        <v>21</v>
      </c>
      <c r="F2" s="14" t="s">
        <v>22</v>
      </c>
      <c r="G2" s="14" t="s">
        <v>17</v>
      </c>
    </row>
    <row r="3" spans="1:7" ht="15">
      <c r="A3" s="57"/>
      <c r="B3" s="14" t="s">
        <v>19</v>
      </c>
      <c r="C3" s="14" t="s">
        <v>19</v>
      </c>
      <c r="D3" s="14" t="s">
        <v>19</v>
      </c>
      <c r="E3" s="14" t="s">
        <v>23</v>
      </c>
      <c r="F3" s="14" t="s">
        <v>19</v>
      </c>
      <c r="G3" s="14" t="s">
        <v>20</v>
      </c>
    </row>
    <row r="4" spans="1:7" ht="15" hidden="1">
      <c r="A4" s="18" t="s">
        <v>61</v>
      </c>
      <c r="B4" s="29"/>
      <c r="C4" s="29"/>
      <c r="D4" s="29"/>
      <c r="E4" s="29"/>
      <c r="F4" s="29"/>
      <c r="G4" s="29"/>
    </row>
    <row r="5" spans="1:7" ht="15" hidden="1">
      <c r="A5" s="18" t="s">
        <v>25</v>
      </c>
      <c r="B5" s="29"/>
      <c r="C5" s="29"/>
      <c r="D5" s="29"/>
      <c r="E5" s="29"/>
      <c r="F5" s="29"/>
      <c r="G5" s="29"/>
    </row>
    <row r="6" spans="1:7" ht="15" hidden="1">
      <c r="A6" s="18" t="s">
        <v>25</v>
      </c>
      <c r="B6" s="29"/>
      <c r="C6" s="29"/>
      <c r="D6" s="29"/>
      <c r="E6" s="29"/>
      <c r="F6" s="29"/>
      <c r="G6" s="29"/>
    </row>
    <row r="7" spans="1:7" ht="15" hidden="1">
      <c r="A7" s="18" t="s">
        <v>62</v>
      </c>
      <c r="B7" s="29"/>
      <c r="C7" s="29"/>
      <c r="D7" s="29"/>
      <c r="E7" s="29"/>
      <c r="F7" s="29"/>
      <c r="G7" s="29"/>
    </row>
    <row r="8" spans="1:7" ht="15">
      <c r="A8" s="19" t="s">
        <v>50</v>
      </c>
      <c r="B8" s="30">
        <f>(B25/((B14+B13)/2))</f>
        <v>21654.32506402049</v>
      </c>
      <c r="C8" s="30">
        <f>(C25/((C14+C13)/2))</f>
        <v>8093.360296325958</v>
      </c>
      <c r="D8" s="30">
        <f>(D25/((D14+D13)/2))</f>
        <v>21659.5</v>
      </c>
      <c r="E8" s="30">
        <f>(E25/((E14+E13)/2))</f>
        <v>95147.5808219178</v>
      </c>
      <c r="F8" s="30">
        <v>0</v>
      </c>
      <c r="G8" s="30">
        <f>(G25/((G14+G13)/2))</f>
        <v>1111.6972351528648</v>
      </c>
    </row>
    <row r="10" ht="15">
      <c r="A10" s="1" t="s">
        <v>53</v>
      </c>
    </row>
    <row r="11" spans="1:7" ht="15">
      <c r="A11" s="58" t="s">
        <v>24</v>
      </c>
      <c r="B11" s="14" t="s">
        <v>59</v>
      </c>
      <c r="C11" s="14" t="s">
        <v>60</v>
      </c>
      <c r="D11" s="14" t="s">
        <v>18</v>
      </c>
      <c r="E11" s="14" t="s">
        <v>21</v>
      </c>
      <c r="F11" s="14" t="s">
        <v>22</v>
      </c>
      <c r="G11" s="14" t="s">
        <v>17</v>
      </c>
    </row>
    <row r="12" spans="1:7" ht="15">
      <c r="A12" s="58"/>
      <c r="B12" s="14" t="s">
        <v>26</v>
      </c>
      <c r="C12" s="14" t="s">
        <v>26</v>
      </c>
      <c r="D12" s="14" t="s">
        <v>26</v>
      </c>
      <c r="E12" s="14" t="s">
        <v>28</v>
      </c>
      <c r="F12" s="14" t="s">
        <v>26</v>
      </c>
      <c r="G12" s="14" t="s">
        <v>27</v>
      </c>
    </row>
    <row r="13" spans="1:7" ht="15.75">
      <c r="A13" s="18" t="s">
        <v>61</v>
      </c>
      <c r="B13" s="36">
        <v>62.06</v>
      </c>
      <c r="C13" s="36">
        <v>99.89</v>
      </c>
      <c r="D13" s="36">
        <v>76.1</v>
      </c>
      <c r="E13" s="36">
        <v>2.87</v>
      </c>
      <c r="F13" s="36">
        <v>0</v>
      </c>
      <c r="G13" s="36">
        <v>1490.86</v>
      </c>
    </row>
    <row r="14" spans="1:7" ht="15.75">
      <c r="A14" s="18" t="s">
        <v>88</v>
      </c>
      <c r="B14" s="36">
        <v>62.9</v>
      </c>
      <c r="C14" s="36">
        <v>99.89</v>
      </c>
      <c r="D14" s="36">
        <v>76.94</v>
      </c>
      <c r="E14" s="36">
        <v>2.97</v>
      </c>
      <c r="F14" s="36">
        <v>0</v>
      </c>
      <c r="G14" s="36">
        <v>1490.86</v>
      </c>
    </row>
    <row r="15" spans="1:7" ht="15" hidden="1">
      <c r="A15" s="18" t="s">
        <v>25</v>
      </c>
      <c r="B15" s="29"/>
      <c r="C15" s="29"/>
      <c r="D15" s="29"/>
      <c r="E15" s="29"/>
      <c r="F15" s="29"/>
      <c r="G15" s="29"/>
    </row>
    <row r="16" spans="1:7" ht="15" hidden="1">
      <c r="A16" s="18" t="s">
        <v>62</v>
      </c>
      <c r="B16" s="29"/>
      <c r="C16" s="29"/>
      <c r="D16" s="29"/>
      <c r="E16" s="29"/>
      <c r="F16" s="29"/>
      <c r="G16" s="29"/>
    </row>
    <row r="18" ht="15">
      <c r="A18" s="1" t="s">
        <v>54</v>
      </c>
    </row>
    <row r="19" spans="1:7" ht="15">
      <c r="A19" s="58" t="s">
        <v>24</v>
      </c>
      <c r="B19" s="14" t="s">
        <v>59</v>
      </c>
      <c r="C19" s="14" t="s">
        <v>60</v>
      </c>
      <c r="D19" s="14" t="s">
        <v>18</v>
      </c>
      <c r="E19" s="14" t="s">
        <v>21</v>
      </c>
      <c r="F19" s="14" t="s">
        <v>22</v>
      </c>
      <c r="G19" s="14" t="s">
        <v>17</v>
      </c>
    </row>
    <row r="20" spans="1:7" ht="15">
      <c r="A20" s="58"/>
      <c r="B20" s="14" t="s">
        <v>29</v>
      </c>
      <c r="C20" s="14" t="s">
        <v>29</v>
      </c>
      <c r="D20" s="14" t="s">
        <v>29</v>
      </c>
      <c r="E20" s="14" t="s">
        <v>29</v>
      </c>
      <c r="F20" s="14" t="s">
        <v>29</v>
      </c>
      <c r="G20" s="14" t="s">
        <v>29</v>
      </c>
    </row>
    <row r="21" spans="1:7" ht="15" hidden="1">
      <c r="A21" s="18" t="s">
        <v>61</v>
      </c>
      <c r="B21" s="29"/>
      <c r="C21" s="29"/>
      <c r="D21" s="29"/>
      <c r="E21" s="29"/>
      <c r="F21" s="29"/>
      <c r="G21" s="29"/>
    </row>
    <row r="22" spans="1:7" ht="15" hidden="1">
      <c r="A22" s="18" t="s">
        <v>25</v>
      </c>
      <c r="B22" s="29"/>
      <c r="C22" s="29"/>
      <c r="D22" s="29"/>
      <c r="E22" s="29"/>
      <c r="F22" s="29"/>
      <c r="G22" s="29"/>
    </row>
    <row r="23" spans="1:7" ht="15" hidden="1">
      <c r="A23" s="18" t="s">
        <v>25</v>
      </c>
      <c r="B23" s="29"/>
      <c r="C23" s="29"/>
      <c r="D23" s="29"/>
      <c r="E23" s="29"/>
      <c r="F23" s="29"/>
      <c r="G23" s="29"/>
    </row>
    <row r="24" spans="1:7" ht="15" hidden="1">
      <c r="A24" s="18" t="s">
        <v>62</v>
      </c>
      <c r="B24" s="29"/>
      <c r="C24" s="29"/>
      <c r="D24" s="29"/>
      <c r="E24" s="29"/>
      <c r="F24" s="29"/>
      <c r="G24" s="29"/>
    </row>
    <row r="25" spans="1:7" ht="15">
      <c r="A25" s="19" t="s">
        <v>50</v>
      </c>
      <c r="B25" s="29">
        <f>'Форма 1'!F28</f>
        <v>1352962.2300000002</v>
      </c>
      <c r="C25" s="29">
        <f>'Форма 1'!F29</f>
        <v>808445.76</v>
      </c>
      <c r="D25" s="29">
        <f>'Форма 1'!F27</f>
        <v>1657384.94</v>
      </c>
      <c r="E25" s="29">
        <f>231525.78*1.2</f>
        <v>277830.936</v>
      </c>
      <c r="F25" s="29">
        <v>0</v>
      </c>
      <c r="G25" s="29">
        <f>'Форма 1'!G27</f>
        <v>1657384.94</v>
      </c>
    </row>
    <row r="27" ht="15">
      <c r="A27" s="1" t="s">
        <v>55</v>
      </c>
    </row>
    <row r="28" spans="1:9" ht="75">
      <c r="A28" s="52" t="s">
        <v>32</v>
      </c>
      <c r="B28" s="52"/>
      <c r="C28" s="52"/>
      <c r="D28" s="34" t="s">
        <v>63</v>
      </c>
      <c r="E28" s="34" t="s">
        <v>74</v>
      </c>
      <c r="F28" s="34" t="s">
        <v>30</v>
      </c>
      <c r="G28" s="34" t="s">
        <v>31</v>
      </c>
      <c r="I28" s="35"/>
    </row>
    <row r="29" spans="1:7" ht="15">
      <c r="A29" s="59" t="s">
        <v>89</v>
      </c>
      <c r="B29" s="59"/>
      <c r="C29" s="59"/>
      <c r="D29" s="33"/>
      <c r="E29" s="33"/>
      <c r="F29" s="31"/>
      <c r="G29" s="4"/>
    </row>
    <row r="30" spans="1:7" ht="15" hidden="1">
      <c r="A30" s="60" t="s">
        <v>34</v>
      </c>
      <c r="B30" s="60"/>
      <c r="C30" s="60"/>
      <c r="D30" s="33"/>
      <c r="E30" s="33"/>
      <c r="F30" s="31"/>
      <c r="G30" s="4"/>
    </row>
    <row r="31" spans="1:7" ht="15" hidden="1">
      <c r="A31" s="55" t="s">
        <v>25</v>
      </c>
      <c r="B31" s="55"/>
      <c r="C31" s="55"/>
      <c r="D31" s="33"/>
      <c r="E31" s="33"/>
      <c r="F31" s="31"/>
      <c r="G31" s="4"/>
    </row>
    <row r="32" spans="1:7" ht="15" hidden="1">
      <c r="A32" s="17" t="s">
        <v>50</v>
      </c>
      <c r="B32" s="15"/>
      <c r="C32" s="15"/>
      <c r="D32" s="16"/>
      <c r="E32" s="16"/>
      <c r="G32" s="31"/>
    </row>
    <row r="34" ht="15">
      <c r="A34" s="1" t="s">
        <v>56</v>
      </c>
    </row>
    <row r="35" spans="1:7" ht="75">
      <c r="A35" s="52" t="s">
        <v>32</v>
      </c>
      <c r="B35" s="52"/>
      <c r="C35" s="52"/>
      <c r="D35" s="8" t="s">
        <v>63</v>
      </c>
      <c r="E35" s="8" t="s">
        <v>74</v>
      </c>
      <c r="F35" s="5" t="s">
        <v>30</v>
      </c>
      <c r="G35" s="5" t="s">
        <v>31</v>
      </c>
    </row>
    <row r="36" spans="1:7" ht="15">
      <c r="A36" s="59" t="s">
        <v>90</v>
      </c>
      <c r="B36" s="59"/>
      <c r="C36" s="59"/>
      <c r="D36" s="33" t="s">
        <v>119</v>
      </c>
      <c r="E36" s="33" t="s">
        <v>118</v>
      </c>
      <c r="F36" s="31"/>
      <c r="G36" s="4"/>
    </row>
    <row r="37" spans="1:7" ht="15">
      <c r="A37" s="59" t="s">
        <v>91</v>
      </c>
      <c r="B37" s="59"/>
      <c r="C37" s="59"/>
      <c r="D37" s="33" t="s">
        <v>120</v>
      </c>
      <c r="E37" s="33" t="s">
        <v>118</v>
      </c>
      <c r="F37" s="31"/>
      <c r="G37" s="4"/>
    </row>
    <row r="38" spans="1:7" ht="15">
      <c r="A38" s="59" t="s">
        <v>92</v>
      </c>
      <c r="B38" s="59"/>
      <c r="C38" s="59"/>
      <c r="D38" s="33" t="s">
        <v>106</v>
      </c>
      <c r="E38" s="33" t="s">
        <v>118</v>
      </c>
      <c r="F38" s="31"/>
      <c r="G38" s="4"/>
    </row>
    <row r="39" spans="1:7" ht="15">
      <c r="A39" s="59" t="s">
        <v>93</v>
      </c>
      <c r="B39" s="59"/>
      <c r="C39" s="59"/>
      <c r="D39" s="33" t="s">
        <v>96</v>
      </c>
      <c r="E39" s="33" t="s">
        <v>118</v>
      </c>
      <c r="F39" s="31"/>
      <c r="G39" s="4"/>
    </row>
    <row r="40" spans="1:7" ht="15">
      <c r="A40" s="59" t="s">
        <v>95</v>
      </c>
      <c r="B40" s="59"/>
      <c r="C40" s="59"/>
      <c r="D40" s="33" t="s">
        <v>96</v>
      </c>
      <c r="E40" s="33" t="s">
        <v>118</v>
      </c>
      <c r="F40" s="31"/>
      <c r="G40" s="4"/>
    </row>
    <row r="41" spans="1:7" ht="15">
      <c r="A41" s="59" t="s">
        <v>97</v>
      </c>
      <c r="B41" s="59"/>
      <c r="C41" s="59"/>
      <c r="D41" s="33" t="s">
        <v>98</v>
      </c>
      <c r="E41" s="33" t="s">
        <v>118</v>
      </c>
      <c r="F41" s="31"/>
      <c r="G41" s="4"/>
    </row>
    <row r="42" spans="1:7" ht="15">
      <c r="A42" s="59" t="s">
        <v>99</v>
      </c>
      <c r="B42" s="59"/>
      <c r="C42" s="59"/>
      <c r="D42" s="33" t="s">
        <v>100</v>
      </c>
      <c r="E42" s="33" t="s">
        <v>118</v>
      </c>
      <c r="F42" s="31"/>
      <c r="G42" s="4"/>
    </row>
    <row r="43" spans="1:7" ht="15">
      <c r="A43" s="59" t="s">
        <v>101</v>
      </c>
      <c r="B43" s="59"/>
      <c r="C43" s="59"/>
      <c r="D43" s="33" t="s">
        <v>94</v>
      </c>
      <c r="E43" s="33" t="s">
        <v>118</v>
      </c>
      <c r="F43" s="31"/>
      <c r="G43" s="4"/>
    </row>
    <row r="44" spans="1:7" ht="15">
      <c r="A44" s="59" t="s">
        <v>102</v>
      </c>
      <c r="B44" s="59"/>
      <c r="C44" s="59"/>
      <c r="D44" s="33" t="s">
        <v>94</v>
      </c>
      <c r="E44" s="33" t="s">
        <v>118</v>
      </c>
      <c r="F44" s="31"/>
      <c r="G44" s="4"/>
    </row>
    <row r="45" spans="1:7" ht="15">
      <c r="A45" s="59" t="s">
        <v>103</v>
      </c>
      <c r="B45" s="59"/>
      <c r="C45" s="59"/>
      <c r="D45" s="33" t="s">
        <v>94</v>
      </c>
      <c r="E45" s="33" t="s">
        <v>118</v>
      </c>
      <c r="F45" s="31"/>
      <c r="G45" s="4"/>
    </row>
    <row r="46" spans="1:7" ht="15">
      <c r="A46" s="59" t="s">
        <v>104</v>
      </c>
      <c r="B46" s="59"/>
      <c r="C46" s="59"/>
      <c r="D46" s="33" t="s">
        <v>94</v>
      </c>
      <c r="E46" s="33" t="s">
        <v>121</v>
      </c>
      <c r="F46" s="31"/>
      <c r="G46" s="4"/>
    </row>
    <row r="47" spans="1:7" ht="15">
      <c r="A47" s="61" t="s">
        <v>124</v>
      </c>
      <c r="B47" s="62"/>
      <c r="C47" s="63"/>
      <c r="D47" s="33" t="s">
        <v>105</v>
      </c>
      <c r="E47" s="33" t="s">
        <v>121</v>
      </c>
      <c r="F47" s="31"/>
      <c r="G47" s="4"/>
    </row>
    <row r="48" spans="1:7" ht="15">
      <c r="A48" s="59" t="s">
        <v>128</v>
      </c>
      <c r="B48" s="59"/>
      <c r="C48" s="59"/>
      <c r="D48" s="33" t="s">
        <v>122</v>
      </c>
      <c r="E48" s="33" t="s">
        <v>123</v>
      </c>
      <c r="F48" s="31"/>
      <c r="G48" s="4"/>
    </row>
    <row r="49" spans="1:7" ht="15">
      <c r="A49" s="61" t="s">
        <v>129</v>
      </c>
      <c r="B49" s="62"/>
      <c r="C49" s="63"/>
      <c r="D49" s="33" t="s">
        <v>130</v>
      </c>
      <c r="E49" s="33" t="s">
        <v>123</v>
      </c>
      <c r="F49" s="31"/>
      <c r="G49" s="4"/>
    </row>
    <row r="50" spans="1:7" ht="15">
      <c r="A50" s="61" t="s">
        <v>131</v>
      </c>
      <c r="B50" s="62"/>
      <c r="C50" s="63"/>
      <c r="D50" s="33" t="s">
        <v>132</v>
      </c>
      <c r="E50" s="33" t="s">
        <v>123</v>
      </c>
      <c r="F50" s="31"/>
      <c r="G50" s="4"/>
    </row>
    <row r="51" spans="1:7" ht="15">
      <c r="A51" s="59" t="s">
        <v>133</v>
      </c>
      <c r="B51" s="59"/>
      <c r="C51" s="59"/>
      <c r="D51" s="33" t="s">
        <v>150</v>
      </c>
      <c r="E51" s="33" t="s">
        <v>118</v>
      </c>
      <c r="F51" s="31"/>
      <c r="G51" s="4"/>
    </row>
    <row r="52" spans="1:7" ht="15">
      <c r="A52" s="59" t="s">
        <v>134</v>
      </c>
      <c r="B52" s="59"/>
      <c r="C52" s="59"/>
      <c r="D52" s="33" t="s">
        <v>107</v>
      </c>
      <c r="E52" s="33" t="s">
        <v>118</v>
      </c>
      <c r="F52" s="31"/>
      <c r="G52" s="4"/>
    </row>
    <row r="53" spans="1:7" ht="15">
      <c r="A53" s="59" t="s">
        <v>135</v>
      </c>
      <c r="B53" s="59"/>
      <c r="C53" s="59"/>
      <c r="D53" s="33" t="s">
        <v>107</v>
      </c>
      <c r="E53" s="33" t="s">
        <v>118</v>
      </c>
      <c r="F53" s="31"/>
      <c r="G53" s="4"/>
    </row>
    <row r="54" spans="1:7" ht="15">
      <c r="A54" s="59" t="s">
        <v>136</v>
      </c>
      <c r="B54" s="59"/>
      <c r="C54" s="59"/>
      <c r="D54" s="33" t="s">
        <v>108</v>
      </c>
      <c r="E54" s="33" t="s">
        <v>118</v>
      </c>
      <c r="F54" s="31"/>
      <c r="G54" s="4"/>
    </row>
    <row r="55" spans="1:7" ht="15">
      <c r="A55" s="59" t="s">
        <v>137</v>
      </c>
      <c r="B55" s="59"/>
      <c r="C55" s="59"/>
      <c r="D55" s="33" t="s">
        <v>109</v>
      </c>
      <c r="E55" s="33" t="s">
        <v>118</v>
      </c>
      <c r="F55" s="31"/>
      <c r="G55" s="4"/>
    </row>
    <row r="56" spans="1:7" ht="15">
      <c r="A56" s="59" t="s">
        <v>138</v>
      </c>
      <c r="B56" s="59"/>
      <c r="C56" s="59"/>
      <c r="D56" s="33" t="s">
        <v>110</v>
      </c>
      <c r="E56" s="33" t="s">
        <v>118</v>
      </c>
      <c r="F56" s="31"/>
      <c r="G56" s="4"/>
    </row>
    <row r="57" spans="1:7" ht="15">
      <c r="A57" s="59" t="s">
        <v>139</v>
      </c>
      <c r="B57" s="59"/>
      <c r="C57" s="59"/>
      <c r="D57" s="33" t="s">
        <v>111</v>
      </c>
      <c r="E57" s="33" t="s">
        <v>125</v>
      </c>
      <c r="F57" s="31"/>
      <c r="G57" s="4"/>
    </row>
    <row r="58" spans="1:7" ht="15">
      <c r="A58" s="59" t="s">
        <v>140</v>
      </c>
      <c r="B58" s="59"/>
      <c r="C58" s="59"/>
      <c r="D58" s="33" t="s">
        <v>112</v>
      </c>
      <c r="E58" s="33" t="s">
        <v>126</v>
      </c>
      <c r="F58" s="31"/>
      <c r="G58" s="4"/>
    </row>
    <row r="59" spans="1:7" ht="15">
      <c r="A59" s="59" t="s">
        <v>141</v>
      </c>
      <c r="B59" s="59"/>
      <c r="C59" s="59"/>
      <c r="D59" s="33" t="s">
        <v>127</v>
      </c>
      <c r="E59" s="37">
        <v>44055</v>
      </c>
      <c r="F59" s="31"/>
      <c r="G59" s="4"/>
    </row>
    <row r="60" spans="1:7" ht="15">
      <c r="A60" s="59" t="s">
        <v>142</v>
      </c>
      <c r="B60" s="59"/>
      <c r="C60" s="59"/>
      <c r="D60" s="33" t="s">
        <v>94</v>
      </c>
      <c r="E60" s="37">
        <v>44083</v>
      </c>
      <c r="F60" s="31"/>
      <c r="G60" s="4"/>
    </row>
    <row r="61" spans="1:7" ht="15">
      <c r="A61" s="59" t="s">
        <v>143</v>
      </c>
      <c r="B61" s="59"/>
      <c r="C61" s="59"/>
      <c r="D61" s="33" t="s">
        <v>113</v>
      </c>
      <c r="E61" s="38" t="s">
        <v>118</v>
      </c>
      <c r="F61" s="31"/>
      <c r="G61" s="4"/>
    </row>
    <row r="62" spans="1:7" ht="15">
      <c r="A62" s="59" t="s">
        <v>144</v>
      </c>
      <c r="B62" s="59"/>
      <c r="C62" s="59"/>
      <c r="D62" s="33" t="s">
        <v>145</v>
      </c>
      <c r="E62" s="33" t="s">
        <v>118</v>
      </c>
      <c r="F62" s="31"/>
      <c r="G62" s="4"/>
    </row>
    <row r="63" spans="1:7" ht="15">
      <c r="A63" s="59" t="s">
        <v>146</v>
      </c>
      <c r="B63" s="59"/>
      <c r="C63" s="59"/>
      <c r="D63" s="33" t="s">
        <v>147</v>
      </c>
      <c r="E63" s="33" t="s">
        <v>118</v>
      </c>
      <c r="F63" s="31"/>
      <c r="G63" s="4"/>
    </row>
    <row r="64" spans="1:7" ht="15" hidden="1">
      <c r="A64" s="59" t="s">
        <v>33</v>
      </c>
      <c r="B64" s="59"/>
      <c r="C64" s="59"/>
      <c r="D64" s="33"/>
      <c r="E64" s="33"/>
      <c r="F64" s="31"/>
      <c r="G64" s="4"/>
    </row>
    <row r="65" spans="1:7" ht="15" hidden="1">
      <c r="A65" s="60" t="s">
        <v>34</v>
      </c>
      <c r="B65" s="60"/>
      <c r="C65" s="60"/>
      <c r="D65" s="33"/>
      <c r="E65" s="33"/>
      <c r="F65" s="31"/>
      <c r="G65" s="4"/>
    </row>
    <row r="66" spans="1:7" ht="15" hidden="1">
      <c r="A66" s="64" t="s">
        <v>25</v>
      </c>
      <c r="B66" s="64"/>
      <c r="C66" s="64"/>
      <c r="D66" s="65"/>
      <c r="E66" s="65"/>
      <c r="F66" s="25"/>
      <c r="G66" s="66"/>
    </row>
    <row r="67" spans="1:22" s="4" customFormat="1" ht="15">
      <c r="A67" s="55" t="s">
        <v>148</v>
      </c>
      <c r="B67" s="55"/>
      <c r="C67" s="55"/>
      <c r="D67" s="33" t="s">
        <v>96</v>
      </c>
      <c r="E67" s="33" t="s">
        <v>149</v>
      </c>
      <c r="F67" s="3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s="4" customFormat="1" ht="15">
      <c r="A68" s="68" t="s">
        <v>50</v>
      </c>
      <c r="B68" s="69"/>
      <c r="C68" s="70"/>
      <c r="D68" s="67"/>
      <c r="E68" s="67"/>
      <c r="G68" s="3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70" ht="15" hidden="1">
      <c r="A70" s="1" t="s">
        <v>57</v>
      </c>
    </row>
    <row r="71" spans="1:7" ht="75" hidden="1">
      <c r="A71" s="52" t="s">
        <v>64</v>
      </c>
      <c r="B71" s="52"/>
      <c r="C71" s="52"/>
      <c r="D71" s="34" t="s">
        <v>63</v>
      </c>
      <c r="E71" s="34" t="s">
        <v>75</v>
      </c>
      <c r="F71" s="34" t="s">
        <v>76</v>
      </c>
      <c r="G71" s="34" t="s">
        <v>77</v>
      </c>
    </row>
    <row r="72" spans="1:7" ht="15" hidden="1">
      <c r="A72" s="59" t="s">
        <v>33</v>
      </c>
      <c r="B72" s="59"/>
      <c r="C72" s="59"/>
      <c r="D72" s="33"/>
      <c r="E72" s="33"/>
      <c r="F72" s="31"/>
      <c r="G72" s="4"/>
    </row>
    <row r="73" spans="1:7" ht="15" hidden="1">
      <c r="A73" s="60" t="s">
        <v>34</v>
      </c>
      <c r="B73" s="60"/>
      <c r="C73" s="60"/>
      <c r="D73" s="33"/>
      <c r="E73" s="33"/>
      <c r="F73" s="31"/>
      <c r="G73" s="4"/>
    </row>
    <row r="74" spans="1:7" ht="15" hidden="1">
      <c r="A74" s="55" t="s">
        <v>25</v>
      </c>
      <c r="B74" s="55"/>
      <c r="C74" s="55"/>
      <c r="D74" s="33"/>
      <c r="E74" s="33"/>
      <c r="F74" s="31"/>
      <c r="G74" s="4"/>
    </row>
    <row r="75" spans="1:7" ht="15" hidden="1">
      <c r="A75" s="17" t="s">
        <v>50</v>
      </c>
      <c r="B75" s="15"/>
      <c r="C75" s="15"/>
      <c r="D75" s="16"/>
      <c r="E75" s="16"/>
      <c r="G75" s="31"/>
    </row>
    <row r="76" ht="15" hidden="1"/>
    <row r="77" ht="15" hidden="1">
      <c r="A77" s="1" t="s">
        <v>58</v>
      </c>
    </row>
    <row r="78" spans="1:7" ht="75" hidden="1">
      <c r="A78" s="52" t="s">
        <v>64</v>
      </c>
      <c r="B78" s="52"/>
      <c r="C78" s="52"/>
      <c r="D78" s="8" t="s">
        <v>63</v>
      </c>
      <c r="E78" s="8" t="s">
        <v>75</v>
      </c>
      <c r="F78" s="8" t="s">
        <v>76</v>
      </c>
      <c r="G78" s="8" t="s">
        <v>77</v>
      </c>
    </row>
    <row r="79" spans="1:7" ht="15" hidden="1">
      <c r="A79" s="59" t="s">
        <v>33</v>
      </c>
      <c r="B79" s="59"/>
      <c r="C79" s="59"/>
      <c r="D79" s="33"/>
      <c r="E79" s="33"/>
      <c r="F79" s="31"/>
      <c r="G79" s="4"/>
    </row>
    <row r="80" spans="1:7" ht="15" hidden="1">
      <c r="A80" s="60" t="s">
        <v>34</v>
      </c>
      <c r="B80" s="60"/>
      <c r="C80" s="60"/>
      <c r="D80" s="33"/>
      <c r="E80" s="33"/>
      <c r="F80" s="31"/>
      <c r="G80" s="4"/>
    </row>
    <row r="81" spans="1:7" ht="15" hidden="1">
      <c r="A81" s="55" t="s">
        <v>25</v>
      </c>
      <c r="B81" s="55"/>
      <c r="C81" s="55"/>
      <c r="D81" s="33"/>
      <c r="E81" s="33"/>
      <c r="F81" s="31"/>
      <c r="G81" s="4"/>
    </row>
    <row r="82" spans="1:7" ht="15" hidden="1">
      <c r="A82" s="17" t="s">
        <v>50</v>
      </c>
      <c r="B82" s="15"/>
      <c r="C82" s="15"/>
      <c r="D82" s="16"/>
      <c r="E82" s="16"/>
      <c r="G82" s="31"/>
    </row>
    <row r="83" ht="15" hidden="1"/>
    <row r="84" ht="15" hidden="1">
      <c r="A84" t="s">
        <v>35</v>
      </c>
    </row>
    <row r="85" ht="15" hidden="1">
      <c r="A85" t="s">
        <v>36</v>
      </c>
    </row>
  </sheetData>
  <sheetProtection/>
  <mergeCells count="49">
    <mergeCell ref="A67:C67"/>
    <mergeCell ref="A68:C68"/>
    <mergeCell ref="A61:C61"/>
    <mergeCell ref="A62:C62"/>
    <mergeCell ref="A63:C63"/>
    <mergeCell ref="A55:C55"/>
    <mergeCell ref="A56:C56"/>
    <mergeCell ref="A57:C57"/>
    <mergeCell ref="A58:C58"/>
    <mergeCell ref="A59:C59"/>
    <mergeCell ref="A60:C60"/>
    <mergeCell ref="A46:C46"/>
    <mergeCell ref="A48:C48"/>
    <mergeCell ref="A51:C51"/>
    <mergeCell ref="A52:C52"/>
    <mergeCell ref="A53:C53"/>
    <mergeCell ref="A54:C54"/>
    <mergeCell ref="A47:C47"/>
    <mergeCell ref="A49:C49"/>
    <mergeCell ref="A50:C50"/>
    <mergeCell ref="A40:C40"/>
    <mergeCell ref="A41:C41"/>
    <mergeCell ref="A42:C42"/>
    <mergeCell ref="A43:C43"/>
    <mergeCell ref="A44:C44"/>
    <mergeCell ref="A45:C45"/>
    <mergeCell ref="A73:C73"/>
    <mergeCell ref="A80:C80"/>
    <mergeCell ref="A81:C81"/>
    <mergeCell ref="A74:C74"/>
    <mergeCell ref="A78:C78"/>
    <mergeCell ref="A79:C79"/>
    <mergeCell ref="A64:C64"/>
    <mergeCell ref="A65:C65"/>
    <mergeCell ref="A66:C66"/>
    <mergeCell ref="A71:C71"/>
    <mergeCell ref="A72:C72"/>
    <mergeCell ref="A35:C35"/>
    <mergeCell ref="A36:C36"/>
    <mergeCell ref="A37:C37"/>
    <mergeCell ref="A38:C38"/>
    <mergeCell ref="A39:C39"/>
    <mergeCell ref="A31:C31"/>
    <mergeCell ref="A2:A3"/>
    <mergeCell ref="A11:A12"/>
    <mergeCell ref="A19:A20"/>
    <mergeCell ref="A28:C28"/>
    <mergeCell ref="A29:C29"/>
    <mergeCell ref="A30:C30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KostromaAV</cp:lastModifiedBy>
  <cp:lastPrinted>2020-04-09T05:52:36Z</cp:lastPrinted>
  <dcterms:created xsi:type="dcterms:W3CDTF">2013-03-12T12:50:44Z</dcterms:created>
  <dcterms:modified xsi:type="dcterms:W3CDTF">2021-03-30T06:46:45Z</dcterms:modified>
  <cp:category/>
  <cp:version/>
  <cp:contentType/>
  <cp:contentStatus/>
</cp:coreProperties>
</file>